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\Dokumenty\Blansko, SEE - Oprava 2022\"/>
    </mc:Choice>
  </mc:AlternateContent>
  <bookViews>
    <workbookView xWindow="0" yWindow="0" windowWidth="28800" windowHeight="12345"/>
  </bookViews>
  <sheets>
    <sheet name="Rekapitulace stavby" sheetId="1" r:id="rId1"/>
    <sheet name="SO 90-90 - Odpady" sheetId="2" r:id="rId2"/>
    <sheet name="SO 98-98 - Všeobecný objekt" sheetId="3" r:id="rId3"/>
    <sheet name="01 - Stavební část" sheetId="4" r:id="rId4"/>
    <sheet name="02 - ZTI - kanalizace, vo..." sheetId="5" r:id="rId5"/>
    <sheet name="03 - Ústřední topení" sheetId="6" r:id="rId6"/>
    <sheet name="05 - Chlazení" sheetId="7" r:id="rId7"/>
    <sheet name="07 - Elektro - silnoproud" sheetId="8" r:id="rId8"/>
    <sheet name="08 - Elektro - slaboproud" sheetId="9" r:id="rId9"/>
    <sheet name="04 - Vzduchotechnika" sheetId="10" r:id="rId10"/>
  </sheets>
  <definedNames>
    <definedName name="_xlnm._FilterDatabase" localSheetId="3" hidden="1">'01 - Stavební část'!$C$154:$K$1538</definedName>
    <definedName name="_xlnm._FilterDatabase" localSheetId="4" hidden="1">'02 - ZTI - kanalizace, vo...'!$C$138:$K$383</definedName>
    <definedName name="_xlnm._FilterDatabase" localSheetId="5" hidden="1">'03 - Ústřední topení'!$C$130:$K$294</definedName>
    <definedName name="_xlnm._FilterDatabase" localSheetId="9" hidden="1">'04 - Vzduchotechnika'!$C$132:$K$375</definedName>
    <definedName name="_xlnm._FilterDatabase" localSheetId="6" hidden="1">'05 - Chlazení'!$C$133:$K$208</definedName>
    <definedName name="_xlnm._FilterDatabase" localSheetId="7" hidden="1">'07 - Elektro - silnoproud'!$C$127:$K$310</definedName>
    <definedName name="_xlnm._FilterDatabase" localSheetId="8" hidden="1">'08 - Elektro - slaboproud'!$C$128:$K$268</definedName>
    <definedName name="_xlnm._FilterDatabase" localSheetId="1" hidden="1">'SO 90-90 - Odpady'!$C$122:$K$151</definedName>
    <definedName name="_xlnm._FilterDatabase" localSheetId="2" hidden="1">'SO 98-98 - Všeobecný objekt'!$C$120:$K$134</definedName>
    <definedName name="_xlnm.Print_Titles" localSheetId="3">'01 - Stavební část'!$154:$154</definedName>
    <definedName name="_xlnm.Print_Titles" localSheetId="4">'02 - ZTI - kanalizace, vo...'!$138:$138</definedName>
    <definedName name="_xlnm.Print_Titles" localSheetId="5">'03 - Ústřední topení'!$130:$130</definedName>
    <definedName name="_xlnm.Print_Titles" localSheetId="9">'04 - Vzduchotechnika'!$132:$132</definedName>
    <definedName name="_xlnm.Print_Titles" localSheetId="6">'05 - Chlazení'!$133:$133</definedName>
    <definedName name="_xlnm.Print_Titles" localSheetId="7">'07 - Elektro - silnoproud'!$127:$127</definedName>
    <definedName name="_xlnm.Print_Titles" localSheetId="8">'08 - Elektro - slaboproud'!$128:$128</definedName>
    <definedName name="_xlnm.Print_Titles" localSheetId="0">'Rekapitulace stavby'!$92:$92</definedName>
    <definedName name="_xlnm.Print_Titles" localSheetId="1">'SO 90-90 - Odpady'!$122:$122</definedName>
    <definedName name="_xlnm.Print_Titles" localSheetId="2">'SO 98-98 - Všeobecný objekt'!$120:$120</definedName>
    <definedName name="_xlnm.Print_Area" localSheetId="3">'01 - Stavební část'!$C$4:$J$76,'01 - Stavební část'!$C$82:$J$132,'01 - Stavební část'!$C$138:$K$1538</definedName>
    <definedName name="_xlnm.Print_Area" localSheetId="4">'02 - ZTI - kanalizace, vo...'!$C$4:$J$76,'02 - ZTI - kanalizace, vo...'!$C$82:$J$116,'02 - ZTI - kanalizace, vo...'!$C$122:$K$383</definedName>
    <definedName name="_xlnm.Print_Area" localSheetId="5">'03 - Ústřední topení'!$C$4:$J$76,'03 - Ústřední topení'!$C$82:$J$108,'03 - Ústřední topení'!$C$114:$K$294</definedName>
    <definedName name="_xlnm.Print_Area" localSheetId="9">'04 - Vzduchotechnika'!$C$4:$J$76,'04 - Vzduchotechnika'!$C$82:$J$110,'04 - Vzduchotechnika'!$C$116:$K$375</definedName>
    <definedName name="_xlnm.Print_Area" localSheetId="6">'05 - Chlazení'!$C$4:$J$76,'05 - Chlazení'!$C$82:$J$111,'05 - Chlazení'!$C$117:$K$208</definedName>
    <definedName name="_xlnm.Print_Area" localSheetId="7">'07 - Elektro - silnoproud'!$C$4:$J$76,'07 - Elektro - silnoproud'!$C$82:$J$105,'07 - Elektro - silnoproud'!$C$111:$K$310</definedName>
    <definedName name="_xlnm.Print_Area" localSheetId="8">'08 - Elektro - slaboproud'!$C$4:$J$76,'08 - Elektro - slaboproud'!$C$82:$J$106,'08 - Elektro - slaboproud'!$C$112:$K$268</definedName>
    <definedName name="_xlnm.Print_Area" localSheetId="0">'Rekapitulace stavby'!$D$4:$AO$76,'Rekapitulace stavby'!$C$82:$AQ$107</definedName>
    <definedName name="_xlnm.Print_Area" localSheetId="1">'SO 90-90 - Odpady'!$C$4:$J$76,'SO 90-90 - Odpady'!$C$82:$J$102,'SO 90-90 - Odpady'!$C$108:$K$151</definedName>
    <definedName name="_xlnm.Print_Area" localSheetId="2">'SO 98-98 - Všeobecný objekt'!$C$4:$J$76,'SO 98-98 - Všeobecný objekt'!$C$82:$J$100,'SO 98-98 - Všeobecný objekt'!$C$106:$K$134</definedName>
  </definedNames>
  <calcPr calcId="162913"/>
</workbook>
</file>

<file path=xl/calcChain.xml><?xml version="1.0" encoding="utf-8"?>
<calcChain xmlns="http://schemas.openxmlformats.org/spreadsheetml/2006/main">
  <c r="J41" i="10" l="1"/>
  <c r="J40" i="10"/>
  <c r="AY106" i="1"/>
  <c r="J39" i="10"/>
  <c r="AX106" i="1" s="1"/>
  <c r="BI370" i="10"/>
  <c r="BH370" i="10"/>
  <c r="BG370" i="10"/>
  <c r="BF370" i="10"/>
  <c r="T370" i="10"/>
  <c r="T369" i="10" s="1"/>
  <c r="R370" i="10"/>
  <c r="R369" i="10" s="1"/>
  <c r="P370" i="10"/>
  <c r="P369" i="10" s="1"/>
  <c r="BI367" i="10"/>
  <c r="BH367" i="10"/>
  <c r="BG367" i="10"/>
  <c r="BF367" i="10"/>
  <c r="T367" i="10"/>
  <c r="T366" i="10" s="1"/>
  <c r="R367" i="10"/>
  <c r="R366" i="10" s="1"/>
  <c r="P367" i="10"/>
  <c r="P366" i="10" s="1"/>
  <c r="BI362" i="10"/>
  <c r="BH362" i="10"/>
  <c r="BG362" i="10"/>
  <c r="BF362" i="10"/>
  <c r="T362" i="10"/>
  <c r="R362" i="10"/>
  <c r="P362" i="10"/>
  <c r="BI358" i="10"/>
  <c r="BH358" i="10"/>
  <c r="BG358" i="10"/>
  <c r="BF358" i="10"/>
  <c r="T358" i="10"/>
  <c r="R358" i="10"/>
  <c r="P358" i="10"/>
  <c r="BI354" i="10"/>
  <c r="BH354" i="10"/>
  <c r="BG354" i="10"/>
  <c r="BF354" i="10"/>
  <c r="T354" i="10"/>
  <c r="R354" i="10"/>
  <c r="P354" i="10"/>
  <c r="BI350" i="10"/>
  <c r="BH350" i="10"/>
  <c r="BG350" i="10"/>
  <c r="BF350" i="10"/>
  <c r="T350" i="10"/>
  <c r="R350" i="10"/>
  <c r="P350" i="10"/>
  <c r="BI346" i="10"/>
  <c r="BH346" i="10"/>
  <c r="BG346" i="10"/>
  <c r="BF346" i="10"/>
  <c r="T346" i="10"/>
  <c r="R346" i="10"/>
  <c r="P346" i="10"/>
  <c r="BI342" i="10"/>
  <c r="BH342" i="10"/>
  <c r="BG342" i="10"/>
  <c r="BF342" i="10"/>
  <c r="T342" i="10"/>
  <c r="R342" i="10"/>
  <c r="P342" i="10"/>
  <c r="BI337" i="10"/>
  <c r="BH337" i="10"/>
  <c r="BG337" i="10"/>
  <c r="BF337" i="10"/>
  <c r="T337" i="10"/>
  <c r="R337" i="10"/>
  <c r="P337" i="10"/>
  <c r="BI333" i="10"/>
  <c r="BH333" i="10"/>
  <c r="BG333" i="10"/>
  <c r="BF333" i="10"/>
  <c r="T333" i="10"/>
  <c r="R333" i="10"/>
  <c r="P333" i="10"/>
  <c r="BI328" i="10"/>
  <c r="BH328" i="10"/>
  <c r="BG328" i="10"/>
  <c r="BF328" i="10"/>
  <c r="T328" i="10"/>
  <c r="R328" i="10"/>
  <c r="P328" i="10"/>
  <c r="P312" i="10" s="1"/>
  <c r="BI324" i="10"/>
  <c r="BH324" i="10"/>
  <c r="BG324" i="10"/>
  <c r="BF324" i="10"/>
  <c r="T324" i="10"/>
  <c r="R324" i="10"/>
  <c r="P324" i="10"/>
  <c r="BI322" i="10"/>
  <c r="BH322" i="10"/>
  <c r="BG322" i="10"/>
  <c r="BF322" i="10"/>
  <c r="T322" i="10"/>
  <c r="R322" i="10"/>
  <c r="P322" i="10"/>
  <c r="BI317" i="10"/>
  <c r="BH317" i="10"/>
  <c r="BG317" i="10"/>
  <c r="BF317" i="10"/>
  <c r="T317" i="10"/>
  <c r="R317" i="10"/>
  <c r="P317" i="10"/>
  <c r="BI313" i="10"/>
  <c r="BH313" i="10"/>
  <c r="BG313" i="10"/>
  <c r="BF313" i="10"/>
  <c r="T313" i="10"/>
  <c r="R313" i="10"/>
  <c r="R312" i="10" s="1"/>
  <c r="P313" i="10"/>
  <c r="BI308" i="10"/>
  <c r="BH308" i="10"/>
  <c r="BG308" i="10"/>
  <c r="BF308" i="10"/>
  <c r="T308" i="10"/>
  <c r="R308" i="10"/>
  <c r="P308" i="10"/>
  <c r="BI304" i="10"/>
  <c r="BH304" i="10"/>
  <c r="BG304" i="10"/>
  <c r="BF304" i="10"/>
  <c r="T304" i="10"/>
  <c r="R304" i="10"/>
  <c r="P304" i="10"/>
  <c r="BI300" i="10"/>
  <c r="BH300" i="10"/>
  <c r="BG300" i="10"/>
  <c r="BF300" i="10"/>
  <c r="T300" i="10"/>
  <c r="R300" i="10"/>
  <c r="P300" i="10"/>
  <c r="BI298" i="10"/>
  <c r="BH298" i="10"/>
  <c r="BG298" i="10"/>
  <c r="BF298" i="10"/>
  <c r="T298" i="10"/>
  <c r="R298" i="10"/>
  <c r="P298" i="10"/>
  <c r="BI294" i="10"/>
  <c r="BH294" i="10"/>
  <c r="BG294" i="10"/>
  <c r="BF294" i="10"/>
  <c r="T294" i="10"/>
  <c r="R294" i="10"/>
  <c r="P294" i="10"/>
  <c r="BI292" i="10"/>
  <c r="BH292" i="10"/>
  <c r="BG292" i="10"/>
  <c r="BF292" i="10"/>
  <c r="T292" i="10"/>
  <c r="R292" i="10"/>
  <c r="P292" i="10"/>
  <c r="BI288" i="10"/>
  <c r="BH288" i="10"/>
  <c r="BG288" i="10"/>
  <c r="BF288" i="10"/>
  <c r="T288" i="10"/>
  <c r="R288" i="10"/>
  <c r="P288" i="10"/>
  <c r="BI284" i="10"/>
  <c r="BH284" i="10"/>
  <c r="BG284" i="10"/>
  <c r="BF284" i="10"/>
  <c r="T284" i="10"/>
  <c r="R284" i="10"/>
  <c r="P284" i="10"/>
  <c r="BI280" i="10"/>
  <c r="BH280" i="10"/>
  <c r="BG280" i="10"/>
  <c r="BF280" i="10"/>
  <c r="T280" i="10"/>
  <c r="R280" i="10"/>
  <c r="P280" i="10"/>
  <c r="BI277" i="10"/>
  <c r="BH277" i="10"/>
  <c r="BG277" i="10"/>
  <c r="BF277" i="10"/>
  <c r="T277" i="10"/>
  <c r="R277" i="10"/>
  <c r="P277" i="10"/>
  <c r="BI275" i="10"/>
  <c r="BH275" i="10"/>
  <c r="BG275" i="10"/>
  <c r="BF275" i="10"/>
  <c r="T275" i="10"/>
  <c r="R275" i="10"/>
  <c r="P275" i="10"/>
  <c r="BI273" i="10"/>
  <c r="BH273" i="10"/>
  <c r="BG273" i="10"/>
  <c r="BF273" i="10"/>
  <c r="T273" i="10"/>
  <c r="R273" i="10"/>
  <c r="P273" i="10"/>
  <c r="BI271" i="10"/>
  <c r="BH271" i="10"/>
  <c r="BG271" i="10"/>
  <c r="BF271" i="10"/>
  <c r="T271" i="10"/>
  <c r="R271" i="10"/>
  <c r="P271" i="10"/>
  <c r="BI269" i="10"/>
  <c r="BH269" i="10"/>
  <c r="BG269" i="10"/>
  <c r="BF269" i="10"/>
  <c r="T269" i="10"/>
  <c r="R269" i="10"/>
  <c r="P269" i="10"/>
  <c r="BI267" i="10"/>
  <c r="BH267" i="10"/>
  <c r="BG267" i="10"/>
  <c r="BF267" i="10"/>
  <c r="T267" i="10"/>
  <c r="R267" i="10"/>
  <c r="P267" i="10"/>
  <c r="BI263" i="10"/>
  <c r="BH263" i="10"/>
  <c r="BG263" i="10"/>
  <c r="BF263" i="10"/>
  <c r="T263" i="10"/>
  <c r="R263" i="10"/>
  <c r="P263" i="10"/>
  <c r="BI261" i="10"/>
  <c r="BH261" i="10"/>
  <c r="BG261" i="10"/>
  <c r="BF261" i="10"/>
  <c r="T261" i="10"/>
  <c r="R261" i="10"/>
  <c r="P261" i="10"/>
  <c r="BI257" i="10"/>
  <c r="BH257" i="10"/>
  <c r="BG257" i="10"/>
  <c r="BF257" i="10"/>
  <c r="T257" i="10"/>
  <c r="R257" i="10"/>
  <c r="P257" i="10"/>
  <c r="BI252" i="10"/>
  <c r="BH252" i="10"/>
  <c r="BG252" i="10"/>
  <c r="BF252" i="10"/>
  <c r="T252" i="10"/>
  <c r="R252" i="10"/>
  <c r="P252" i="10"/>
  <c r="BI250" i="10"/>
  <c r="BH250" i="10"/>
  <c r="BG250" i="10"/>
  <c r="BF250" i="10"/>
  <c r="T250" i="10"/>
  <c r="R250" i="10"/>
  <c r="P250" i="10"/>
  <c r="BI246" i="10"/>
  <c r="BH246" i="10"/>
  <c r="BG246" i="10"/>
  <c r="BF246" i="10"/>
  <c r="T246" i="10"/>
  <c r="R246" i="10"/>
  <c r="P246" i="10"/>
  <c r="BI244" i="10"/>
  <c r="BH244" i="10"/>
  <c r="BG244" i="10"/>
  <c r="BF244" i="10"/>
  <c r="T244" i="10"/>
  <c r="R244" i="10"/>
  <c r="P244" i="10"/>
  <c r="BI240" i="10"/>
  <c r="BH240" i="10"/>
  <c r="BG240" i="10"/>
  <c r="BF240" i="10"/>
  <c r="T240" i="10"/>
  <c r="R240" i="10"/>
  <c r="P240" i="10"/>
  <c r="BI238" i="10"/>
  <c r="BH238" i="10"/>
  <c r="BG238" i="10"/>
  <c r="BF238" i="10"/>
  <c r="T238" i="10"/>
  <c r="R238" i="10"/>
  <c r="P238" i="10"/>
  <c r="BI234" i="10"/>
  <c r="BH234" i="10"/>
  <c r="BG234" i="10"/>
  <c r="BF234" i="10"/>
  <c r="T234" i="10"/>
  <c r="R234" i="10"/>
  <c r="P234" i="10"/>
  <c r="BI232" i="10"/>
  <c r="BH232" i="10"/>
  <c r="BG232" i="10"/>
  <c r="BF232" i="10"/>
  <c r="T232" i="10"/>
  <c r="R232" i="10"/>
  <c r="P232" i="10"/>
  <c r="BI228" i="10"/>
  <c r="BH228" i="10"/>
  <c r="BG228" i="10"/>
  <c r="BF228" i="10"/>
  <c r="T228" i="10"/>
  <c r="R228" i="10"/>
  <c r="P228" i="10"/>
  <c r="BI224" i="10"/>
  <c r="BH224" i="10"/>
  <c r="BG224" i="10"/>
  <c r="BF224" i="10"/>
  <c r="T224" i="10"/>
  <c r="R224" i="10"/>
  <c r="P224" i="10"/>
  <c r="BI220" i="10"/>
  <c r="BH220" i="10"/>
  <c r="BG220" i="10"/>
  <c r="BF220" i="10"/>
  <c r="T220" i="10"/>
  <c r="R220" i="10"/>
  <c r="P220" i="10"/>
  <c r="BI218" i="10"/>
  <c r="BH218" i="10"/>
  <c r="BG218" i="10"/>
  <c r="BF218" i="10"/>
  <c r="T218" i="10"/>
  <c r="R218" i="10"/>
  <c r="P218" i="10"/>
  <c r="BI214" i="10"/>
  <c r="BH214" i="10"/>
  <c r="BG214" i="10"/>
  <c r="BF214" i="10"/>
  <c r="T214" i="10"/>
  <c r="R214" i="10"/>
  <c r="P214" i="10"/>
  <c r="BI210" i="10"/>
  <c r="BH210" i="10"/>
  <c r="BG210" i="10"/>
  <c r="BF210" i="10"/>
  <c r="T210" i="10"/>
  <c r="R210" i="10"/>
  <c r="P210" i="10"/>
  <c r="BI206" i="10"/>
  <c r="BH206" i="10"/>
  <c r="BG206" i="10"/>
  <c r="BF206" i="10"/>
  <c r="T206" i="10"/>
  <c r="R206" i="10"/>
  <c r="P206" i="10"/>
  <c r="BI202" i="10"/>
  <c r="BH202" i="10"/>
  <c r="BG202" i="10"/>
  <c r="BF202" i="10"/>
  <c r="T202" i="10"/>
  <c r="R202" i="10"/>
  <c r="P202" i="10"/>
  <c r="BI198" i="10"/>
  <c r="BH198" i="10"/>
  <c r="BG198" i="10"/>
  <c r="BF198" i="10"/>
  <c r="T198" i="10"/>
  <c r="R198" i="10"/>
  <c r="P198" i="10"/>
  <c r="BI194" i="10"/>
  <c r="BH194" i="10"/>
  <c r="BG194" i="10"/>
  <c r="BF194" i="10"/>
  <c r="T194" i="10"/>
  <c r="R194" i="10"/>
  <c r="P194" i="10"/>
  <c r="BI192" i="10"/>
  <c r="BH192" i="10"/>
  <c r="BG192" i="10"/>
  <c r="BF192" i="10"/>
  <c r="T192" i="10"/>
  <c r="R192" i="10"/>
  <c r="P192" i="10"/>
  <c r="BI188" i="10"/>
  <c r="BH188" i="10"/>
  <c r="BG188" i="10"/>
  <c r="BF188" i="10"/>
  <c r="T188" i="10"/>
  <c r="R188" i="10"/>
  <c r="P188" i="10"/>
  <c r="BI184" i="10"/>
  <c r="BH184" i="10"/>
  <c r="BG184" i="10"/>
  <c r="BF184" i="10"/>
  <c r="T184" i="10"/>
  <c r="R184" i="10"/>
  <c r="P184" i="10"/>
  <c r="BI182" i="10"/>
  <c r="BH182" i="10"/>
  <c r="BG182" i="10"/>
  <c r="BF182" i="10"/>
  <c r="T182" i="10"/>
  <c r="R182" i="10"/>
  <c r="P182" i="10"/>
  <c r="BI180" i="10"/>
  <c r="BH180" i="10"/>
  <c r="BG180" i="10"/>
  <c r="BF180" i="10"/>
  <c r="T180" i="10"/>
  <c r="R180" i="10"/>
  <c r="P180" i="10"/>
  <c r="BI178" i="10"/>
  <c r="BH178" i="10"/>
  <c r="BG178" i="10"/>
  <c r="BF178" i="10"/>
  <c r="T178" i="10"/>
  <c r="R178" i="10"/>
  <c r="P178" i="10"/>
  <c r="BI174" i="10"/>
  <c r="BH174" i="10"/>
  <c r="BG174" i="10"/>
  <c r="BF174" i="10"/>
  <c r="T174" i="10"/>
  <c r="R174" i="10"/>
  <c r="P174" i="10"/>
  <c r="BI170" i="10"/>
  <c r="BH170" i="10"/>
  <c r="BG170" i="10"/>
  <c r="BF170" i="10"/>
  <c r="T170" i="10"/>
  <c r="R170" i="10"/>
  <c r="P170" i="10"/>
  <c r="BI168" i="10"/>
  <c r="BH168" i="10"/>
  <c r="BG168" i="10"/>
  <c r="BF168" i="10"/>
  <c r="T168" i="10"/>
  <c r="R168" i="10"/>
  <c r="P168" i="10"/>
  <c r="BI165" i="10"/>
  <c r="BH165" i="10"/>
  <c r="BG165" i="10"/>
  <c r="BF165" i="10"/>
  <c r="T165" i="10"/>
  <c r="R165" i="10"/>
  <c r="P165" i="10"/>
  <c r="BI163" i="10"/>
  <c r="BH163" i="10"/>
  <c r="BG163" i="10"/>
  <c r="BF163" i="10"/>
  <c r="T163" i="10"/>
  <c r="R163" i="10"/>
  <c r="P163" i="10"/>
  <c r="BI161" i="10"/>
  <c r="BH161" i="10"/>
  <c r="BG161" i="10"/>
  <c r="BF161" i="10"/>
  <c r="T161" i="10"/>
  <c r="R161" i="10"/>
  <c r="P161" i="10"/>
  <c r="BI159" i="10"/>
  <c r="BH159" i="10"/>
  <c r="BG159" i="10"/>
  <c r="BF159" i="10"/>
  <c r="T159" i="10"/>
  <c r="R159" i="10"/>
  <c r="P159" i="10"/>
  <c r="BI157" i="10"/>
  <c r="BH157" i="10"/>
  <c r="BG157" i="10"/>
  <c r="BF157" i="10"/>
  <c r="T157" i="10"/>
  <c r="R157" i="10"/>
  <c r="P157" i="10"/>
  <c r="BI155" i="10"/>
  <c r="BH155" i="10"/>
  <c r="BG155" i="10"/>
  <c r="BF155" i="10"/>
  <c r="T155" i="10"/>
  <c r="R155" i="10"/>
  <c r="P155" i="10"/>
  <c r="BI151" i="10"/>
  <c r="BH151" i="10"/>
  <c r="BG151" i="10"/>
  <c r="BF151" i="10"/>
  <c r="T151" i="10"/>
  <c r="R151" i="10"/>
  <c r="P151" i="10"/>
  <c r="BI148" i="10"/>
  <c r="BH148" i="10"/>
  <c r="BG148" i="10"/>
  <c r="BF148" i="10"/>
  <c r="T148" i="10"/>
  <c r="R148" i="10"/>
  <c r="P148" i="10"/>
  <c r="BI146" i="10"/>
  <c r="BH146" i="10"/>
  <c r="BG146" i="10"/>
  <c r="BF146" i="10"/>
  <c r="T146" i="10"/>
  <c r="R146" i="10"/>
  <c r="P146" i="10"/>
  <c r="BI144" i="10"/>
  <c r="BH144" i="10"/>
  <c r="BG144" i="10"/>
  <c r="BF144" i="10"/>
  <c r="T144" i="10"/>
  <c r="R144" i="10"/>
  <c r="P144" i="10"/>
  <c r="BI142" i="10"/>
  <c r="BH142" i="10"/>
  <c r="BG142" i="10"/>
  <c r="BF142" i="10"/>
  <c r="T142" i="10"/>
  <c r="R142" i="10"/>
  <c r="P142" i="10"/>
  <c r="BI138" i="10"/>
  <c r="BH138" i="10"/>
  <c r="BG138" i="10"/>
  <c r="BF138" i="10"/>
  <c r="T138" i="10"/>
  <c r="R138" i="10"/>
  <c r="P138" i="10"/>
  <c r="BI136" i="10"/>
  <c r="BH136" i="10"/>
  <c r="BG136" i="10"/>
  <c r="BF136" i="10"/>
  <c r="T136" i="10"/>
  <c r="R136" i="10"/>
  <c r="P136" i="10"/>
  <c r="F129" i="10"/>
  <c r="F127" i="10"/>
  <c r="E125" i="10"/>
  <c r="F95" i="10"/>
  <c r="F93" i="10"/>
  <c r="E91" i="10"/>
  <c r="J28" i="10"/>
  <c r="E28" i="10"/>
  <c r="J96" i="10" s="1"/>
  <c r="J27" i="10"/>
  <c r="J25" i="10"/>
  <c r="E25" i="10"/>
  <c r="J129" i="10" s="1"/>
  <c r="J24" i="10"/>
  <c r="J22" i="10"/>
  <c r="E22" i="10"/>
  <c r="F96" i="10" s="1"/>
  <c r="J21" i="10"/>
  <c r="J16" i="10"/>
  <c r="J127" i="10" s="1"/>
  <c r="E7" i="10"/>
  <c r="E119" i="10"/>
  <c r="J41" i="9"/>
  <c r="J40" i="9"/>
  <c r="AY105" i="1" s="1"/>
  <c r="J39" i="9"/>
  <c r="AX105" i="1"/>
  <c r="BI267" i="9"/>
  <c r="BH267" i="9"/>
  <c r="BG267" i="9"/>
  <c r="BF267" i="9"/>
  <c r="T267" i="9"/>
  <c r="T266" i="9" s="1"/>
  <c r="R267" i="9"/>
  <c r="R266" i="9"/>
  <c r="P267" i="9"/>
  <c r="P266" i="9" s="1"/>
  <c r="BI264" i="9"/>
  <c r="BH264" i="9"/>
  <c r="BG264" i="9"/>
  <c r="BF264" i="9"/>
  <c r="T264" i="9"/>
  <c r="R264" i="9"/>
  <c r="P264" i="9"/>
  <c r="BI262" i="9"/>
  <c r="BH262" i="9"/>
  <c r="BG262" i="9"/>
  <c r="BF262" i="9"/>
  <c r="T262" i="9"/>
  <c r="R262" i="9"/>
  <c r="P262" i="9"/>
  <c r="BI260" i="9"/>
  <c r="BH260" i="9"/>
  <c r="BG260" i="9"/>
  <c r="BF260" i="9"/>
  <c r="T260" i="9"/>
  <c r="R260" i="9"/>
  <c r="P260" i="9"/>
  <c r="BI258" i="9"/>
  <c r="BH258" i="9"/>
  <c r="BG258" i="9"/>
  <c r="BF258" i="9"/>
  <c r="T258" i="9"/>
  <c r="R258" i="9"/>
  <c r="P258" i="9"/>
  <c r="BI256" i="9"/>
  <c r="BH256" i="9"/>
  <c r="BG256" i="9"/>
  <c r="BF256" i="9"/>
  <c r="T256" i="9"/>
  <c r="R256" i="9"/>
  <c r="P256" i="9"/>
  <c r="BI254" i="9"/>
  <c r="BH254" i="9"/>
  <c r="BG254" i="9"/>
  <c r="BF254" i="9"/>
  <c r="T254" i="9"/>
  <c r="R254" i="9"/>
  <c r="P254" i="9"/>
  <c r="BI252" i="9"/>
  <c r="BH252" i="9"/>
  <c r="BG252" i="9"/>
  <c r="BF252" i="9"/>
  <c r="T252" i="9"/>
  <c r="R252" i="9"/>
  <c r="P252" i="9"/>
  <c r="BI250" i="9"/>
  <c r="BH250" i="9"/>
  <c r="BG250" i="9"/>
  <c r="BF250" i="9"/>
  <c r="T250" i="9"/>
  <c r="R250" i="9"/>
  <c r="P250" i="9"/>
  <c r="BI248" i="9"/>
  <c r="BH248" i="9"/>
  <c r="BG248" i="9"/>
  <c r="BF248" i="9"/>
  <c r="T248" i="9"/>
  <c r="R248" i="9"/>
  <c r="P248" i="9"/>
  <c r="BI246" i="9"/>
  <c r="BH246" i="9"/>
  <c r="BG246" i="9"/>
  <c r="BF246" i="9"/>
  <c r="T246" i="9"/>
  <c r="R246" i="9"/>
  <c r="P246" i="9"/>
  <c r="BI244" i="9"/>
  <c r="BH244" i="9"/>
  <c r="BG244" i="9"/>
  <c r="BF244" i="9"/>
  <c r="T244" i="9"/>
  <c r="R244" i="9"/>
  <c r="P244" i="9"/>
  <c r="BI242" i="9"/>
  <c r="BH242" i="9"/>
  <c r="BG242" i="9"/>
  <c r="BF242" i="9"/>
  <c r="T242" i="9"/>
  <c r="R242" i="9"/>
  <c r="P242" i="9"/>
  <c r="BI240" i="9"/>
  <c r="BH240" i="9"/>
  <c r="BG240" i="9"/>
  <c r="BF240" i="9"/>
  <c r="T240" i="9"/>
  <c r="R240" i="9"/>
  <c r="P240" i="9"/>
  <c r="BI238" i="9"/>
  <c r="BH238" i="9"/>
  <c r="BG238" i="9"/>
  <c r="BF238" i="9"/>
  <c r="T238" i="9"/>
  <c r="R238" i="9"/>
  <c r="P238" i="9"/>
  <c r="BI236" i="9"/>
  <c r="BH236" i="9"/>
  <c r="BG236" i="9"/>
  <c r="BF236" i="9"/>
  <c r="T236" i="9"/>
  <c r="R236" i="9"/>
  <c r="P236" i="9"/>
  <c r="BI234" i="9"/>
  <c r="BH234" i="9"/>
  <c r="BG234" i="9"/>
  <c r="BF234" i="9"/>
  <c r="T234" i="9"/>
  <c r="R234" i="9"/>
  <c r="P234" i="9"/>
  <c r="BI232" i="9"/>
  <c r="BH232" i="9"/>
  <c r="BG232" i="9"/>
  <c r="BF232" i="9"/>
  <c r="T232" i="9"/>
  <c r="R232" i="9"/>
  <c r="P232" i="9"/>
  <c r="BI230" i="9"/>
  <c r="BH230" i="9"/>
  <c r="BG230" i="9"/>
  <c r="BF230" i="9"/>
  <c r="T230" i="9"/>
  <c r="R230" i="9"/>
  <c r="P230" i="9"/>
  <c r="BI228" i="9"/>
  <c r="BH228" i="9"/>
  <c r="BG228" i="9"/>
  <c r="BF228" i="9"/>
  <c r="T228" i="9"/>
  <c r="R228" i="9"/>
  <c r="P228" i="9"/>
  <c r="BI226" i="9"/>
  <c r="BH226" i="9"/>
  <c r="BG226" i="9"/>
  <c r="BF226" i="9"/>
  <c r="T226" i="9"/>
  <c r="R226" i="9"/>
  <c r="P226" i="9"/>
  <c r="BI224" i="9"/>
  <c r="BH224" i="9"/>
  <c r="BG224" i="9"/>
  <c r="BF224" i="9"/>
  <c r="T224" i="9"/>
  <c r="R224" i="9"/>
  <c r="P224" i="9"/>
  <c r="BI222" i="9"/>
  <c r="BH222" i="9"/>
  <c r="BG222" i="9"/>
  <c r="BF222" i="9"/>
  <c r="T222" i="9"/>
  <c r="R222" i="9"/>
  <c r="P222" i="9"/>
  <c r="BI218" i="9"/>
  <c r="BH218" i="9"/>
  <c r="BG218" i="9"/>
  <c r="BF218" i="9"/>
  <c r="T218" i="9"/>
  <c r="R218" i="9"/>
  <c r="P218" i="9"/>
  <c r="BI216" i="9"/>
  <c r="BH216" i="9"/>
  <c r="BG216" i="9"/>
  <c r="BF216" i="9"/>
  <c r="T216" i="9"/>
  <c r="R216" i="9"/>
  <c r="P216" i="9"/>
  <c r="BI214" i="9"/>
  <c r="BH214" i="9"/>
  <c r="BG214" i="9"/>
  <c r="BF214" i="9"/>
  <c r="T214" i="9"/>
  <c r="R214" i="9"/>
  <c r="P214" i="9"/>
  <c r="BI212" i="9"/>
  <c r="BH212" i="9"/>
  <c r="BG212" i="9"/>
  <c r="BF212" i="9"/>
  <c r="T212" i="9"/>
  <c r="R212" i="9"/>
  <c r="P212" i="9"/>
  <c r="BI210" i="9"/>
  <c r="BH210" i="9"/>
  <c r="BG210" i="9"/>
  <c r="BF210" i="9"/>
  <c r="T210" i="9"/>
  <c r="R210" i="9"/>
  <c r="P210" i="9"/>
  <c r="BI208" i="9"/>
  <c r="BH208" i="9"/>
  <c r="BG208" i="9"/>
  <c r="BF208" i="9"/>
  <c r="T208" i="9"/>
  <c r="R208" i="9"/>
  <c r="P208" i="9"/>
  <c r="BI206" i="9"/>
  <c r="BH206" i="9"/>
  <c r="BG206" i="9"/>
  <c r="BF206" i="9"/>
  <c r="T206" i="9"/>
  <c r="R206" i="9"/>
  <c r="P206" i="9"/>
  <c r="BI204" i="9"/>
  <c r="BH204" i="9"/>
  <c r="BG204" i="9"/>
  <c r="BF204" i="9"/>
  <c r="T204" i="9"/>
  <c r="R204" i="9"/>
  <c r="P204" i="9"/>
  <c r="BI202" i="9"/>
  <c r="BH202" i="9"/>
  <c r="BG202" i="9"/>
  <c r="BF202" i="9"/>
  <c r="T202" i="9"/>
  <c r="R202" i="9"/>
  <c r="P202" i="9"/>
  <c r="BI200" i="9"/>
  <c r="BH200" i="9"/>
  <c r="BG200" i="9"/>
  <c r="BF200" i="9"/>
  <c r="T200" i="9"/>
  <c r="R200" i="9"/>
  <c r="P200" i="9"/>
  <c r="BI198" i="9"/>
  <c r="BH198" i="9"/>
  <c r="BG198" i="9"/>
  <c r="BF198" i="9"/>
  <c r="T198" i="9"/>
  <c r="R198" i="9"/>
  <c r="P198" i="9"/>
  <c r="BI196" i="9"/>
  <c r="BH196" i="9"/>
  <c r="BG196" i="9"/>
  <c r="BF196" i="9"/>
  <c r="T196" i="9"/>
  <c r="R196" i="9"/>
  <c r="P196" i="9"/>
  <c r="BI194" i="9"/>
  <c r="BH194" i="9"/>
  <c r="BG194" i="9"/>
  <c r="BF194" i="9"/>
  <c r="T194" i="9"/>
  <c r="R194" i="9"/>
  <c r="P194" i="9"/>
  <c r="BI192" i="9"/>
  <c r="BH192" i="9"/>
  <c r="BG192" i="9"/>
  <c r="BF192" i="9"/>
  <c r="T192" i="9"/>
  <c r="R192" i="9"/>
  <c r="P192" i="9"/>
  <c r="BI190" i="9"/>
  <c r="BH190" i="9"/>
  <c r="BG190" i="9"/>
  <c r="BF190" i="9"/>
  <c r="T190" i="9"/>
  <c r="R190" i="9"/>
  <c r="P190" i="9"/>
  <c r="BI188" i="9"/>
  <c r="BH188" i="9"/>
  <c r="BG188" i="9"/>
  <c r="BF188" i="9"/>
  <c r="T188" i="9"/>
  <c r="R188" i="9"/>
  <c r="P188" i="9"/>
  <c r="BI186" i="9"/>
  <c r="BH186" i="9"/>
  <c r="BG186" i="9"/>
  <c r="BF186" i="9"/>
  <c r="T186" i="9"/>
  <c r="R186" i="9"/>
  <c r="P186" i="9"/>
  <c r="BI184" i="9"/>
  <c r="BH184" i="9"/>
  <c r="BG184" i="9"/>
  <c r="BF184" i="9"/>
  <c r="T184" i="9"/>
  <c r="R184" i="9"/>
  <c r="P184" i="9"/>
  <c r="BI182" i="9"/>
  <c r="BH182" i="9"/>
  <c r="BG182" i="9"/>
  <c r="BF182" i="9"/>
  <c r="T182" i="9"/>
  <c r="R182" i="9"/>
  <c r="P182" i="9"/>
  <c r="BI180" i="9"/>
  <c r="BH180" i="9"/>
  <c r="BG180" i="9"/>
  <c r="BF180" i="9"/>
  <c r="T180" i="9"/>
  <c r="R180" i="9"/>
  <c r="P180" i="9"/>
  <c r="BI178" i="9"/>
  <c r="BH178" i="9"/>
  <c r="BG178" i="9"/>
  <c r="BF178" i="9"/>
  <c r="T178" i="9"/>
  <c r="R178" i="9"/>
  <c r="P178" i="9"/>
  <c r="BI176" i="9"/>
  <c r="BH176" i="9"/>
  <c r="BG176" i="9"/>
  <c r="BF176" i="9"/>
  <c r="T176" i="9"/>
  <c r="R176" i="9"/>
  <c r="P176" i="9"/>
  <c r="BI174" i="9"/>
  <c r="BH174" i="9"/>
  <c r="BG174" i="9"/>
  <c r="BF174" i="9"/>
  <c r="T174" i="9"/>
  <c r="R174" i="9"/>
  <c r="P174" i="9"/>
  <c r="BI172" i="9"/>
  <c r="BH172" i="9"/>
  <c r="BG172" i="9"/>
  <c r="BF172" i="9"/>
  <c r="T172" i="9"/>
  <c r="R172" i="9"/>
  <c r="P172" i="9"/>
  <c r="BI170" i="9"/>
  <c r="BH170" i="9"/>
  <c r="BG170" i="9"/>
  <c r="BF170" i="9"/>
  <c r="T170" i="9"/>
  <c r="R170" i="9"/>
  <c r="P170" i="9"/>
  <c r="BI168" i="9"/>
  <c r="BH168" i="9"/>
  <c r="BG168" i="9"/>
  <c r="BF168" i="9"/>
  <c r="T168" i="9"/>
  <c r="R168" i="9"/>
  <c r="P168" i="9"/>
  <c r="BI166" i="9"/>
  <c r="BH166" i="9"/>
  <c r="BG166" i="9"/>
  <c r="BF166" i="9"/>
  <c r="T166" i="9"/>
  <c r="R166" i="9"/>
  <c r="P166" i="9"/>
  <c r="BI164" i="9"/>
  <c r="BH164" i="9"/>
  <c r="BG164" i="9"/>
  <c r="BF164" i="9"/>
  <c r="T164" i="9"/>
  <c r="R164" i="9"/>
  <c r="P164" i="9"/>
  <c r="BI162" i="9"/>
  <c r="BH162" i="9"/>
  <c r="BG162" i="9"/>
  <c r="BF162" i="9"/>
  <c r="T162" i="9"/>
  <c r="R162" i="9"/>
  <c r="P162" i="9"/>
  <c r="BI160" i="9"/>
  <c r="BH160" i="9"/>
  <c r="BG160" i="9"/>
  <c r="BF160" i="9"/>
  <c r="T160" i="9"/>
  <c r="R160" i="9"/>
  <c r="P160" i="9"/>
  <c r="BI158" i="9"/>
  <c r="BH158" i="9"/>
  <c r="BG158" i="9"/>
  <c r="BF158" i="9"/>
  <c r="T158" i="9"/>
  <c r="R158" i="9"/>
  <c r="P158" i="9"/>
  <c r="BI156" i="9"/>
  <c r="BH156" i="9"/>
  <c r="BG156" i="9"/>
  <c r="BF156" i="9"/>
  <c r="T156" i="9"/>
  <c r="R156" i="9"/>
  <c r="P156" i="9"/>
  <c r="BI154" i="9"/>
  <c r="BH154" i="9"/>
  <c r="BG154" i="9"/>
  <c r="BF154" i="9"/>
  <c r="T154" i="9"/>
  <c r="R154" i="9"/>
  <c r="P154" i="9"/>
  <c r="BI152" i="9"/>
  <c r="BH152" i="9"/>
  <c r="BG152" i="9"/>
  <c r="BF152" i="9"/>
  <c r="T152" i="9"/>
  <c r="R152" i="9"/>
  <c r="P152" i="9"/>
  <c r="BI150" i="9"/>
  <c r="BH150" i="9"/>
  <c r="BG150" i="9"/>
  <c r="BF150" i="9"/>
  <c r="T150" i="9"/>
  <c r="R150" i="9"/>
  <c r="P150" i="9"/>
  <c r="BI148" i="9"/>
  <c r="BH148" i="9"/>
  <c r="BG148" i="9"/>
  <c r="BF148" i="9"/>
  <c r="T148" i="9"/>
  <c r="R148" i="9"/>
  <c r="P148" i="9"/>
  <c r="BI146" i="9"/>
  <c r="BH146" i="9"/>
  <c r="BG146" i="9"/>
  <c r="BF146" i="9"/>
  <c r="T146" i="9"/>
  <c r="R146" i="9"/>
  <c r="P146" i="9"/>
  <c r="BI144" i="9"/>
  <c r="BH144" i="9"/>
  <c r="BG144" i="9"/>
  <c r="BF144" i="9"/>
  <c r="T144" i="9"/>
  <c r="R144" i="9"/>
  <c r="P144" i="9"/>
  <c r="BI142" i="9"/>
  <c r="BH142" i="9"/>
  <c r="BG142" i="9"/>
  <c r="BF142" i="9"/>
  <c r="T142" i="9"/>
  <c r="R142" i="9"/>
  <c r="P142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4" i="9"/>
  <c r="BH134" i="9"/>
  <c r="BG134" i="9"/>
  <c r="BF134" i="9"/>
  <c r="T134" i="9"/>
  <c r="R134" i="9"/>
  <c r="P134" i="9"/>
  <c r="BI132" i="9"/>
  <c r="BH132" i="9"/>
  <c r="BG132" i="9"/>
  <c r="BF132" i="9"/>
  <c r="T132" i="9"/>
  <c r="R132" i="9"/>
  <c r="P132" i="9"/>
  <c r="F125" i="9"/>
  <c r="F123" i="9"/>
  <c r="E121" i="9"/>
  <c r="F95" i="9"/>
  <c r="F93" i="9"/>
  <c r="E91" i="9"/>
  <c r="J28" i="9"/>
  <c r="E28" i="9"/>
  <c r="J96" i="9" s="1"/>
  <c r="J27" i="9"/>
  <c r="J25" i="9"/>
  <c r="E25" i="9"/>
  <c r="J125" i="9" s="1"/>
  <c r="J24" i="9"/>
  <c r="J22" i="9"/>
  <c r="E22" i="9"/>
  <c r="F126" i="9" s="1"/>
  <c r="J21" i="9"/>
  <c r="J16" i="9"/>
  <c r="J123" i="9"/>
  <c r="E7" i="9"/>
  <c r="E85" i="9"/>
  <c r="J41" i="8"/>
  <c r="J40" i="8"/>
  <c r="AY104" i="1" s="1"/>
  <c r="J39" i="8"/>
  <c r="AX104" i="1"/>
  <c r="BI309" i="8"/>
  <c r="BH309" i="8"/>
  <c r="BG309" i="8"/>
  <c r="BF309" i="8"/>
  <c r="T309" i="8"/>
  <c r="R309" i="8"/>
  <c r="P309" i="8"/>
  <c r="BI307" i="8"/>
  <c r="BH307" i="8"/>
  <c r="BG307" i="8"/>
  <c r="BF307" i="8"/>
  <c r="T307" i="8"/>
  <c r="R307" i="8"/>
  <c r="P307" i="8"/>
  <c r="BI305" i="8"/>
  <c r="BH305" i="8"/>
  <c r="BG305" i="8"/>
  <c r="BF305" i="8"/>
  <c r="T305" i="8"/>
  <c r="R305" i="8"/>
  <c r="P305" i="8"/>
  <c r="BI302" i="8"/>
  <c r="BH302" i="8"/>
  <c r="BG302" i="8"/>
  <c r="BF302" i="8"/>
  <c r="T302" i="8"/>
  <c r="R302" i="8"/>
  <c r="P302" i="8"/>
  <c r="BI300" i="8"/>
  <c r="BH300" i="8"/>
  <c r="BG300" i="8"/>
  <c r="BF300" i="8"/>
  <c r="T300" i="8"/>
  <c r="R300" i="8"/>
  <c r="P300" i="8"/>
  <c r="BI297" i="8"/>
  <c r="BH297" i="8"/>
  <c r="BG297" i="8"/>
  <c r="BF297" i="8"/>
  <c r="T297" i="8"/>
  <c r="R297" i="8"/>
  <c r="P297" i="8"/>
  <c r="BI295" i="8"/>
  <c r="BH295" i="8"/>
  <c r="BG295" i="8"/>
  <c r="BF295" i="8"/>
  <c r="T295" i="8"/>
  <c r="R295" i="8"/>
  <c r="P295" i="8"/>
  <c r="BI293" i="8"/>
  <c r="BH293" i="8"/>
  <c r="BG293" i="8"/>
  <c r="BF293" i="8"/>
  <c r="T293" i="8"/>
  <c r="R293" i="8"/>
  <c r="P293" i="8"/>
  <c r="BI291" i="8"/>
  <c r="BH291" i="8"/>
  <c r="BG291" i="8"/>
  <c r="BF291" i="8"/>
  <c r="T291" i="8"/>
  <c r="R291" i="8"/>
  <c r="P291" i="8"/>
  <c r="BI289" i="8"/>
  <c r="BH289" i="8"/>
  <c r="BG289" i="8"/>
  <c r="BF289" i="8"/>
  <c r="T289" i="8"/>
  <c r="R289" i="8"/>
  <c r="P289" i="8"/>
  <c r="BI287" i="8"/>
  <c r="BH287" i="8"/>
  <c r="BG287" i="8"/>
  <c r="BF287" i="8"/>
  <c r="T287" i="8"/>
  <c r="R287" i="8"/>
  <c r="P287" i="8"/>
  <c r="BI285" i="8"/>
  <c r="BH285" i="8"/>
  <c r="BG285" i="8"/>
  <c r="BF285" i="8"/>
  <c r="T285" i="8"/>
  <c r="R285" i="8"/>
  <c r="P285" i="8"/>
  <c r="BI283" i="8"/>
  <c r="BH283" i="8"/>
  <c r="BG283" i="8"/>
  <c r="BF283" i="8"/>
  <c r="T283" i="8"/>
  <c r="R283" i="8"/>
  <c r="P283" i="8"/>
  <c r="BI281" i="8"/>
  <c r="BH281" i="8"/>
  <c r="BG281" i="8"/>
  <c r="BF281" i="8"/>
  <c r="T281" i="8"/>
  <c r="R281" i="8"/>
  <c r="P281" i="8"/>
  <c r="BI279" i="8"/>
  <c r="BH279" i="8"/>
  <c r="BG279" i="8"/>
  <c r="BF279" i="8"/>
  <c r="T279" i="8"/>
  <c r="R279" i="8"/>
  <c r="P279" i="8"/>
  <c r="BI277" i="8"/>
  <c r="BH277" i="8"/>
  <c r="BG277" i="8"/>
  <c r="BF277" i="8"/>
  <c r="T277" i="8"/>
  <c r="R277" i="8"/>
  <c r="P277" i="8"/>
  <c r="BI275" i="8"/>
  <c r="BH275" i="8"/>
  <c r="BG275" i="8"/>
  <c r="BF275" i="8"/>
  <c r="T275" i="8"/>
  <c r="R275" i="8"/>
  <c r="P275" i="8"/>
  <c r="BI273" i="8"/>
  <c r="BH273" i="8"/>
  <c r="BG273" i="8"/>
  <c r="BF273" i="8"/>
  <c r="T273" i="8"/>
  <c r="R273" i="8"/>
  <c r="P273" i="8"/>
  <c r="BI271" i="8"/>
  <c r="BH271" i="8"/>
  <c r="BG271" i="8"/>
  <c r="BF271" i="8"/>
  <c r="T271" i="8"/>
  <c r="R271" i="8"/>
  <c r="P271" i="8"/>
  <c r="BI269" i="8"/>
  <c r="BH269" i="8"/>
  <c r="BG269" i="8"/>
  <c r="BF269" i="8"/>
  <c r="T269" i="8"/>
  <c r="R269" i="8"/>
  <c r="P269" i="8"/>
  <c r="BI267" i="8"/>
  <c r="BH267" i="8"/>
  <c r="BG267" i="8"/>
  <c r="BF267" i="8"/>
  <c r="T267" i="8"/>
  <c r="R267" i="8"/>
  <c r="P267" i="8"/>
  <c r="BI265" i="8"/>
  <c r="BH265" i="8"/>
  <c r="BG265" i="8"/>
  <c r="BF265" i="8"/>
  <c r="T265" i="8"/>
  <c r="R265" i="8"/>
  <c r="P265" i="8"/>
  <c r="BI263" i="8"/>
  <c r="BH263" i="8"/>
  <c r="BG263" i="8"/>
  <c r="BF263" i="8"/>
  <c r="T263" i="8"/>
  <c r="R263" i="8"/>
  <c r="P263" i="8"/>
  <c r="BI261" i="8"/>
  <c r="BH261" i="8"/>
  <c r="BG261" i="8"/>
  <c r="BF261" i="8"/>
  <c r="T261" i="8"/>
  <c r="R261" i="8"/>
  <c r="P261" i="8"/>
  <c r="BI259" i="8"/>
  <c r="BH259" i="8"/>
  <c r="BG259" i="8"/>
  <c r="BF259" i="8"/>
  <c r="T259" i="8"/>
  <c r="R259" i="8"/>
  <c r="P259" i="8"/>
  <c r="BI257" i="8"/>
  <c r="BH257" i="8"/>
  <c r="BG257" i="8"/>
  <c r="BF257" i="8"/>
  <c r="T257" i="8"/>
  <c r="R257" i="8"/>
  <c r="P257" i="8"/>
  <c r="BI255" i="8"/>
  <c r="BH255" i="8"/>
  <c r="BG255" i="8"/>
  <c r="BF255" i="8"/>
  <c r="T255" i="8"/>
  <c r="R255" i="8"/>
  <c r="P255" i="8"/>
  <c r="BI253" i="8"/>
  <c r="BH253" i="8"/>
  <c r="BG253" i="8"/>
  <c r="BF253" i="8"/>
  <c r="T253" i="8"/>
  <c r="R253" i="8"/>
  <c r="P253" i="8"/>
  <c r="BI251" i="8"/>
  <c r="BH251" i="8"/>
  <c r="BG251" i="8"/>
  <c r="BF251" i="8"/>
  <c r="T251" i="8"/>
  <c r="R251" i="8"/>
  <c r="P251" i="8"/>
  <c r="BI249" i="8"/>
  <c r="BH249" i="8"/>
  <c r="BG249" i="8"/>
  <c r="BF249" i="8"/>
  <c r="T249" i="8"/>
  <c r="R249" i="8"/>
  <c r="P249" i="8"/>
  <c r="BI247" i="8"/>
  <c r="BH247" i="8"/>
  <c r="BG247" i="8"/>
  <c r="BF247" i="8"/>
  <c r="T247" i="8"/>
  <c r="R247" i="8"/>
  <c r="P247" i="8"/>
  <c r="BI245" i="8"/>
  <c r="BH245" i="8"/>
  <c r="BG245" i="8"/>
  <c r="BF245" i="8"/>
  <c r="T245" i="8"/>
  <c r="R245" i="8"/>
  <c r="P245" i="8"/>
  <c r="BI243" i="8"/>
  <c r="BH243" i="8"/>
  <c r="BG243" i="8"/>
  <c r="BF243" i="8"/>
  <c r="T243" i="8"/>
  <c r="R243" i="8"/>
  <c r="P243" i="8"/>
  <c r="BI241" i="8"/>
  <c r="BH241" i="8"/>
  <c r="BG241" i="8"/>
  <c r="BF241" i="8"/>
  <c r="T241" i="8"/>
  <c r="R241" i="8"/>
  <c r="P241" i="8"/>
  <c r="BI239" i="8"/>
  <c r="BH239" i="8"/>
  <c r="BG239" i="8"/>
  <c r="BF239" i="8"/>
  <c r="T239" i="8"/>
  <c r="R239" i="8"/>
  <c r="P239" i="8"/>
  <c r="BI237" i="8"/>
  <c r="BH237" i="8"/>
  <c r="BG237" i="8"/>
  <c r="BF237" i="8"/>
  <c r="T237" i="8"/>
  <c r="R237" i="8"/>
  <c r="P237" i="8"/>
  <c r="BI235" i="8"/>
  <c r="BH235" i="8"/>
  <c r="BG235" i="8"/>
  <c r="BF235" i="8"/>
  <c r="T235" i="8"/>
  <c r="R235" i="8"/>
  <c r="P235" i="8"/>
  <c r="BI233" i="8"/>
  <c r="BH233" i="8"/>
  <c r="BG233" i="8"/>
  <c r="BF233" i="8"/>
  <c r="T233" i="8"/>
  <c r="R233" i="8"/>
  <c r="P233" i="8"/>
  <c r="BI231" i="8"/>
  <c r="BH231" i="8"/>
  <c r="BG231" i="8"/>
  <c r="BF231" i="8"/>
  <c r="T231" i="8"/>
  <c r="R231" i="8"/>
  <c r="P231" i="8"/>
  <c r="BI229" i="8"/>
  <c r="BH229" i="8"/>
  <c r="BG229" i="8"/>
  <c r="BF229" i="8"/>
  <c r="T229" i="8"/>
  <c r="R229" i="8"/>
  <c r="P229" i="8"/>
  <c r="BI227" i="8"/>
  <c r="BH227" i="8"/>
  <c r="BG227" i="8"/>
  <c r="BF227" i="8"/>
  <c r="T227" i="8"/>
  <c r="R227" i="8"/>
  <c r="P227" i="8"/>
  <c r="BI225" i="8"/>
  <c r="BH225" i="8"/>
  <c r="BG225" i="8"/>
  <c r="BF225" i="8"/>
  <c r="T225" i="8"/>
  <c r="R225" i="8"/>
  <c r="P225" i="8"/>
  <c r="BI223" i="8"/>
  <c r="BH223" i="8"/>
  <c r="BG223" i="8"/>
  <c r="BF223" i="8"/>
  <c r="T223" i="8"/>
  <c r="R223" i="8"/>
  <c r="P223" i="8"/>
  <c r="BI221" i="8"/>
  <c r="BH221" i="8"/>
  <c r="BG221" i="8"/>
  <c r="BF221" i="8"/>
  <c r="T221" i="8"/>
  <c r="R221" i="8"/>
  <c r="P221" i="8"/>
  <c r="BI219" i="8"/>
  <c r="BH219" i="8"/>
  <c r="BG219" i="8"/>
  <c r="BF219" i="8"/>
  <c r="T219" i="8"/>
  <c r="R219" i="8"/>
  <c r="P219" i="8"/>
  <c r="BI217" i="8"/>
  <c r="BH217" i="8"/>
  <c r="BG217" i="8"/>
  <c r="BF217" i="8"/>
  <c r="T217" i="8"/>
  <c r="R217" i="8"/>
  <c r="P217" i="8"/>
  <c r="BI215" i="8"/>
  <c r="BH215" i="8"/>
  <c r="BG215" i="8"/>
  <c r="BF215" i="8"/>
  <c r="T215" i="8"/>
  <c r="R215" i="8"/>
  <c r="P215" i="8"/>
  <c r="BI213" i="8"/>
  <c r="BH213" i="8"/>
  <c r="BG213" i="8"/>
  <c r="BF213" i="8"/>
  <c r="T213" i="8"/>
  <c r="R213" i="8"/>
  <c r="P213" i="8"/>
  <c r="BI211" i="8"/>
  <c r="BH211" i="8"/>
  <c r="BG211" i="8"/>
  <c r="BF211" i="8"/>
  <c r="T211" i="8"/>
  <c r="R211" i="8"/>
  <c r="P211" i="8"/>
  <c r="BI209" i="8"/>
  <c r="BH209" i="8"/>
  <c r="BG209" i="8"/>
  <c r="BF209" i="8"/>
  <c r="T209" i="8"/>
  <c r="R209" i="8"/>
  <c r="P209" i="8"/>
  <c r="BI207" i="8"/>
  <c r="BH207" i="8"/>
  <c r="BG207" i="8"/>
  <c r="BF207" i="8"/>
  <c r="T207" i="8"/>
  <c r="R207" i="8"/>
  <c r="P207" i="8"/>
  <c r="BI205" i="8"/>
  <c r="BH205" i="8"/>
  <c r="BG205" i="8"/>
  <c r="BF205" i="8"/>
  <c r="T205" i="8"/>
  <c r="R205" i="8"/>
  <c r="P205" i="8"/>
  <c r="BI203" i="8"/>
  <c r="BH203" i="8"/>
  <c r="BG203" i="8"/>
  <c r="BF203" i="8"/>
  <c r="T203" i="8"/>
  <c r="R203" i="8"/>
  <c r="P203" i="8"/>
  <c r="BI201" i="8"/>
  <c r="BH201" i="8"/>
  <c r="BG201" i="8"/>
  <c r="BF201" i="8"/>
  <c r="T201" i="8"/>
  <c r="R201" i="8"/>
  <c r="P201" i="8"/>
  <c r="BI199" i="8"/>
  <c r="BH199" i="8"/>
  <c r="BG199" i="8"/>
  <c r="BF199" i="8"/>
  <c r="T199" i="8"/>
  <c r="R199" i="8"/>
  <c r="P199" i="8"/>
  <c r="BI197" i="8"/>
  <c r="BH197" i="8"/>
  <c r="BG197" i="8"/>
  <c r="BF197" i="8"/>
  <c r="T197" i="8"/>
  <c r="R197" i="8"/>
  <c r="P197" i="8"/>
  <c r="BI195" i="8"/>
  <c r="BH195" i="8"/>
  <c r="BG195" i="8"/>
  <c r="BF195" i="8"/>
  <c r="T195" i="8"/>
  <c r="R195" i="8"/>
  <c r="P195" i="8"/>
  <c r="BI193" i="8"/>
  <c r="BH193" i="8"/>
  <c r="BG193" i="8"/>
  <c r="BF193" i="8"/>
  <c r="T193" i="8"/>
  <c r="R193" i="8"/>
  <c r="P193" i="8"/>
  <c r="BI191" i="8"/>
  <c r="BH191" i="8"/>
  <c r="BG191" i="8"/>
  <c r="BF191" i="8"/>
  <c r="T191" i="8"/>
  <c r="R191" i="8"/>
  <c r="P191" i="8"/>
  <c r="BI189" i="8"/>
  <c r="BH189" i="8"/>
  <c r="BG189" i="8"/>
  <c r="BF189" i="8"/>
  <c r="T189" i="8"/>
  <c r="R189" i="8"/>
  <c r="P189" i="8"/>
  <c r="BI187" i="8"/>
  <c r="BH187" i="8"/>
  <c r="BG187" i="8"/>
  <c r="BF187" i="8"/>
  <c r="T187" i="8"/>
  <c r="R187" i="8"/>
  <c r="P187" i="8"/>
  <c r="BI185" i="8"/>
  <c r="BH185" i="8"/>
  <c r="BG185" i="8"/>
  <c r="BF185" i="8"/>
  <c r="T185" i="8"/>
  <c r="R185" i="8"/>
  <c r="P185" i="8"/>
  <c r="BI183" i="8"/>
  <c r="BH183" i="8"/>
  <c r="BG183" i="8"/>
  <c r="BF183" i="8"/>
  <c r="T183" i="8"/>
  <c r="R183" i="8"/>
  <c r="P183" i="8"/>
  <c r="BI179" i="8"/>
  <c r="BH179" i="8"/>
  <c r="BG179" i="8"/>
  <c r="BF179" i="8"/>
  <c r="T179" i="8"/>
  <c r="R179" i="8"/>
  <c r="P179" i="8"/>
  <c r="BI177" i="8"/>
  <c r="BH177" i="8"/>
  <c r="BG177" i="8"/>
  <c r="BF177" i="8"/>
  <c r="T177" i="8"/>
  <c r="R177" i="8"/>
  <c r="P177" i="8"/>
  <c r="BI173" i="8"/>
  <c r="BH173" i="8"/>
  <c r="BG173" i="8"/>
  <c r="BF173" i="8"/>
  <c r="T173" i="8"/>
  <c r="R173" i="8"/>
  <c r="P173" i="8"/>
  <c r="BI171" i="8"/>
  <c r="BH171" i="8"/>
  <c r="BG171" i="8"/>
  <c r="BF171" i="8"/>
  <c r="T171" i="8"/>
  <c r="R171" i="8"/>
  <c r="P171" i="8"/>
  <c r="BI167" i="8"/>
  <c r="BH167" i="8"/>
  <c r="BG167" i="8"/>
  <c r="BF167" i="8"/>
  <c r="T167" i="8"/>
  <c r="R167" i="8"/>
  <c r="P167" i="8"/>
  <c r="BI165" i="8"/>
  <c r="BH165" i="8"/>
  <c r="BG165" i="8"/>
  <c r="BF165" i="8"/>
  <c r="T165" i="8"/>
  <c r="R165" i="8"/>
  <c r="P165" i="8"/>
  <c r="BI161" i="8"/>
  <c r="BH161" i="8"/>
  <c r="BG161" i="8"/>
  <c r="BF161" i="8"/>
  <c r="T161" i="8"/>
  <c r="R161" i="8"/>
  <c r="P161" i="8"/>
  <c r="BI157" i="8"/>
  <c r="BH157" i="8"/>
  <c r="BG157" i="8"/>
  <c r="BF157" i="8"/>
  <c r="T157" i="8"/>
  <c r="R157" i="8"/>
  <c r="P157" i="8"/>
  <c r="BI153" i="8"/>
  <c r="BH153" i="8"/>
  <c r="BG153" i="8"/>
  <c r="BF153" i="8"/>
  <c r="T153" i="8"/>
  <c r="R153" i="8"/>
  <c r="P153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39" i="8"/>
  <c r="BH139" i="8"/>
  <c r="BG139" i="8"/>
  <c r="BF139" i="8"/>
  <c r="T139" i="8"/>
  <c r="R139" i="8"/>
  <c r="P139" i="8"/>
  <c r="BI137" i="8"/>
  <c r="BH137" i="8"/>
  <c r="BG137" i="8"/>
  <c r="BF137" i="8"/>
  <c r="T137" i="8"/>
  <c r="R137" i="8"/>
  <c r="P137" i="8"/>
  <c r="BI135" i="8"/>
  <c r="BH135" i="8"/>
  <c r="BG135" i="8"/>
  <c r="BF135" i="8"/>
  <c r="T135" i="8"/>
  <c r="R135" i="8"/>
  <c r="P135" i="8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R131" i="8"/>
  <c r="P131" i="8"/>
  <c r="F124" i="8"/>
  <c r="F122" i="8"/>
  <c r="E120" i="8"/>
  <c r="F95" i="8"/>
  <c r="F93" i="8"/>
  <c r="E91" i="8"/>
  <c r="J28" i="8"/>
  <c r="E28" i="8"/>
  <c r="J125" i="8" s="1"/>
  <c r="J27" i="8"/>
  <c r="J25" i="8"/>
  <c r="E25" i="8"/>
  <c r="J124" i="8" s="1"/>
  <c r="J24" i="8"/>
  <c r="J22" i="8"/>
  <c r="E22" i="8"/>
  <c r="F96" i="8" s="1"/>
  <c r="J21" i="8"/>
  <c r="J16" i="8"/>
  <c r="J122" i="8"/>
  <c r="E7" i="8"/>
  <c r="E114" i="8"/>
  <c r="J41" i="7"/>
  <c r="J40" i="7"/>
  <c r="AY103" i="1" s="1"/>
  <c r="J39" i="7"/>
  <c r="AX103" i="1"/>
  <c r="BI207" i="7"/>
  <c r="BH207" i="7"/>
  <c r="BG207" i="7"/>
  <c r="BF207" i="7"/>
  <c r="T207" i="7"/>
  <c r="T206" i="7" s="1"/>
  <c r="R207" i="7"/>
  <c r="R206" i="7"/>
  <c r="P207" i="7"/>
  <c r="P206" i="7" s="1"/>
  <c r="BI204" i="7"/>
  <c r="BH204" i="7"/>
  <c r="BG204" i="7"/>
  <c r="BF204" i="7"/>
  <c r="T204" i="7"/>
  <c r="R204" i="7"/>
  <c r="P204" i="7"/>
  <c r="BI202" i="7"/>
  <c r="BH202" i="7"/>
  <c r="BG202" i="7"/>
  <c r="BF202" i="7"/>
  <c r="T202" i="7"/>
  <c r="R202" i="7"/>
  <c r="P202" i="7"/>
  <c r="BI198" i="7"/>
  <c r="BH198" i="7"/>
  <c r="BG198" i="7"/>
  <c r="BF198" i="7"/>
  <c r="T198" i="7"/>
  <c r="R198" i="7"/>
  <c r="P198" i="7"/>
  <c r="BI196" i="7"/>
  <c r="BH196" i="7"/>
  <c r="BG196" i="7"/>
  <c r="BF196" i="7"/>
  <c r="T196" i="7"/>
  <c r="R196" i="7"/>
  <c r="P196" i="7"/>
  <c r="BI193" i="7"/>
  <c r="BH193" i="7"/>
  <c r="BG193" i="7"/>
  <c r="BF193" i="7"/>
  <c r="T193" i="7"/>
  <c r="R193" i="7"/>
  <c r="P193" i="7"/>
  <c r="BI191" i="7"/>
  <c r="BH191" i="7"/>
  <c r="BG191" i="7"/>
  <c r="BF191" i="7"/>
  <c r="T191" i="7"/>
  <c r="R191" i="7"/>
  <c r="P191" i="7"/>
  <c r="BI189" i="7"/>
  <c r="BH189" i="7"/>
  <c r="BG189" i="7"/>
  <c r="BF189" i="7"/>
  <c r="T189" i="7"/>
  <c r="R189" i="7"/>
  <c r="P189" i="7"/>
  <c r="BI185" i="7"/>
  <c r="BH185" i="7"/>
  <c r="BG185" i="7"/>
  <c r="BF185" i="7"/>
  <c r="T185" i="7"/>
  <c r="R185" i="7"/>
  <c r="P185" i="7"/>
  <c r="BI183" i="7"/>
  <c r="BH183" i="7"/>
  <c r="BG183" i="7"/>
  <c r="BF183" i="7"/>
  <c r="T183" i="7"/>
  <c r="R183" i="7"/>
  <c r="P183" i="7"/>
  <c r="BI179" i="7"/>
  <c r="BH179" i="7"/>
  <c r="BG179" i="7"/>
  <c r="BF179" i="7"/>
  <c r="T179" i="7"/>
  <c r="R179" i="7"/>
  <c r="P179" i="7"/>
  <c r="BI177" i="7"/>
  <c r="BH177" i="7"/>
  <c r="BG177" i="7"/>
  <c r="BF177" i="7"/>
  <c r="T177" i="7"/>
  <c r="R177" i="7"/>
  <c r="P177" i="7"/>
  <c r="BI173" i="7"/>
  <c r="BH173" i="7"/>
  <c r="BG173" i="7"/>
  <c r="BF173" i="7"/>
  <c r="T173" i="7"/>
  <c r="R173" i="7"/>
  <c r="P173" i="7"/>
  <c r="BI171" i="7"/>
  <c r="BH171" i="7"/>
  <c r="BG171" i="7"/>
  <c r="BF171" i="7"/>
  <c r="T171" i="7"/>
  <c r="R171" i="7"/>
  <c r="P171" i="7"/>
  <c r="BI169" i="7"/>
  <c r="BH169" i="7"/>
  <c r="BG169" i="7"/>
  <c r="BF169" i="7"/>
  <c r="T169" i="7"/>
  <c r="R169" i="7"/>
  <c r="P169" i="7"/>
  <c r="BI167" i="7"/>
  <c r="BH167" i="7"/>
  <c r="BG167" i="7"/>
  <c r="BF167" i="7"/>
  <c r="T167" i="7"/>
  <c r="R167" i="7"/>
  <c r="P167" i="7"/>
  <c r="BI165" i="7"/>
  <c r="BH165" i="7"/>
  <c r="BG165" i="7"/>
  <c r="BF165" i="7"/>
  <c r="T165" i="7"/>
  <c r="R165" i="7"/>
  <c r="P165" i="7"/>
  <c r="BI163" i="7"/>
  <c r="BH163" i="7"/>
  <c r="BG163" i="7"/>
  <c r="BF163" i="7"/>
  <c r="T163" i="7"/>
  <c r="R163" i="7"/>
  <c r="P163" i="7"/>
  <c r="BI161" i="7"/>
  <c r="BH161" i="7"/>
  <c r="BG161" i="7"/>
  <c r="BF161" i="7"/>
  <c r="T161" i="7"/>
  <c r="R161" i="7"/>
  <c r="P161" i="7"/>
  <c r="BI158" i="7"/>
  <c r="BH158" i="7"/>
  <c r="BG158" i="7"/>
  <c r="BF158" i="7"/>
  <c r="T158" i="7"/>
  <c r="R158" i="7"/>
  <c r="P158" i="7"/>
  <c r="BI156" i="7"/>
  <c r="BH156" i="7"/>
  <c r="BG156" i="7"/>
  <c r="BF156" i="7"/>
  <c r="T156" i="7"/>
  <c r="R156" i="7"/>
  <c r="P156" i="7"/>
  <c r="BI152" i="7"/>
  <c r="BH152" i="7"/>
  <c r="BG152" i="7"/>
  <c r="BF152" i="7"/>
  <c r="T152" i="7"/>
  <c r="R152" i="7"/>
  <c r="P152" i="7"/>
  <c r="BI150" i="7"/>
  <c r="BH150" i="7"/>
  <c r="BG150" i="7"/>
  <c r="BF150" i="7"/>
  <c r="T150" i="7"/>
  <c r="R150" i="7"/>
  <c r="P150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37" i="7"/>
  <c r="BH137" i="7"/>
  <c r="BG137" i="7"/>
  <c r="BF137" i="7"/>
  <c r="T137" i="7"/>
  <c r="T136" i="7" s="1"/>
  <c r="T135" i="7" s="1"/>
  <c r="R137" i="7"/>
  <c r="R136" i="7"/>
  <c r="R135" i="7" s="1"/>
  <c r="P137" i="7"/>
  <c r="P136" i="7"/>
  <c r="P135" i="7"/>
  <c r="F130" i="7"/>
  <c r="F128" i="7"/>
  <c r="E126" i="7"/>
  <c r="F95" i="7"/>
  <c r="F93" i="7"/>
  <c r="E91" i="7"/>
  <c r="J28" i="7"/>
  <c r="E28" i="7"/>
  <c r="J96" i="7" s="1"/>
  <c r="J27" i="7"/>
  <c r="J25" i="7"/>
  <c r="E25" i="7"/>
  <c r="J130" i="7" s="1"/>
  <c r="J24" i="7"/>
  <c r="J22" i="7"/>
  <c r="E22" i="7"/>
  <c r="F131" i="7" s="1"/>
  <c r="J21" i="7"/>
  <c r="J16" i="7"/>
  <c r="J128" i="7"/>
  <c r="E7" i="7"/>
  <c r="E120" i="7"/>
  <c r="J41" i="6"/>
  <c r="J40" i="6"/>
  <c r="AY102" i="1" s="1"/>
  <c r="J39" i="6"/>
  <c r="AX102" i="1"/>
  <c r="BI291" i="6"/>
  <c r="BH291" i="6"/>
  <c r="BG291" i="6"/>
  <c r="BF291" i="6"/>
  <c r="T291" i="6"/>
  <c r="T290" i="6" s="1"/>
  <c r="R291" i="6"/>
  <c r="R290" i="6"/>
  <c r="P291" i="6"/>
  <c r="P290" i="6" s="1"/>
  <c r="BI288" i="6"/>
  <c r="BH288" i="6"/>
  <c r="BG288" i="6"/>
  <c r="BF288" i="6"/>
  <c r="T288" i="6"/>
  <c r="R288" i="6"/>
  <c r="P288" i="6"/>
  <c r="BI283" i="6"/>
  <c r="BH283" i="6"/>
  <c r="BG283" i="6"/>
  <c r="BF283" i="6"/>
  <c r="T283" i="6"/>
  <c r="R283" i="6"/>
  <c r="P283" i="6"/>
  <c r="BI280" i="6"/>
  <c r="BH280" i="6"/>
  <c r="BG280" i="6"/>
  <c r="BF280" i="6"/>
  <c r="T280" i="6"/>
  <c r="R280" i="6"/>
  <c r="P280" i="6"/>
  <c r="BI278" i="6"/>
  <c r="BH278" i="6"/>
  <c r="BG278" i="6"/>
  <c r="BF278" i="6"/>
  <c r="T278" i="6"/>
  <c r="R278" i="6"/>
  <c r="P278" i="6"/>
  <c r="BI276" i="6"/>
  <c r="BH276" i="6"/>
  <c r="BG276" i="6"/>
  <c r="BF276" i="6"/>
  <c r="T276" i="6"/>
  <c r="R276" i="6"/>
  <c r="P276" i="6"/>
  <c r="BI274" i="6"/>
  <c r="BH274" i="6"/>
  <c r="BG274" i="6"/>
  <c r="BF274" i="6"/>
  <c r="T274" i="6"/>
  <c r="R274" i="6"/>
  <c r="P274" i="6"/>
  <c r="BI272" i="6"/>
  <c r="BH272" i="6"/>
  <c r="BG272" i="6"/>
  <c r="BF272" i="6"/>
  <c r="T272" i="6"/>
  <c r="R272" i="6"/>
  <c r="P272" i="6"/>
  <c r="BI270" i="6"/>
  <c r="BH270" i="6"/>
  <c r="BG270" i="6"/>
  <c r="BF270" i="6"/>
  <c r="T270" i="6"/>
  <c r="R270" i="6"/>
  <c r="P270" i="6"/>
  <c r="BI268" i="6"/>
  <c r="BH268" i="6"/>
  <c r="BG268" i="6"/>
  <c r="BF268" i="6"/>
  <c r="T268" i="6"/>
  <c r="R268" i="6"/>
  <c r="P268" i="6"/>
  <c r="BI266" i="6"/>
  <c r="BH266" i="6"/>
  <c r="BG266" i="6"/>
  <c r="BF266" i="6"/>
  <c r="T266" i="6"/>
  <c r="R266" i="6"/>
  <c r="P266" i="6"/>
  <c r="BI264" i="6"/>
  <c r="BH264" i="6"/>
  <c r="BG264" i="6"/>
  <c r="BF264" i="6"/>
  <c r="T264" i="6"/>
  <c r="R264" i="6"/>
  <c r="P264" i="6"/>
  <c r="BI262" i="6"/>
  <c r="BH262" i="6"/>
  <c r="BG262" i="6"/>
  <c r="BF262" i="6"/>
  <c r="T262" i="6"/>
  <c r="R262" i="6"/>
  <c r="P262" i="6"/>
  <c r="BI260" i="6"/>
  <c r="BH260" i="6"/>
  <c r="BG260" i="6"/>
  <c r="BF260" i="6"/>
  <c r="T260" i="6"/>
  <c r="R260" i="6"/>
  <c r="P260" i="6"/>
  <c r="BI258" i="6"/>
  <c r="BH258" i="6"/>
  <c r="BG258" i="6"/>
  <c r="BF258" i="6"/>
  <c r="T258" i="6"/>
  <c r="R258" i="6"/>
  <c r="P258" i="6"/>
  <c r="BI256" i="6"/>
  <c r="BH256" i="6"/>
  <c r="BG256" i="6"/>
  <c r="BF256" i="6"/>
  <c r="T256" i="6"/>
  <c r="R256" i="6"/>
  <c r="P256" i="6"/>
  <c r="BI254" i="6"/>
  <c r="BH254" i="6"/>
  <c r="BG254" i="6"/>
  <c r="BF254" i="6"/>
  <c r="T254" i="6"/>
  <c r="R254" i="6"/>
  <c r="P254" i="6"/>
  <c r="BI252" i="6"/>
  <c r="BH252" i="6"/>
  <c r="BG252" i="6"/>
  <c r="BF252" i="6"/>
  <c r="T252" i="6"/>
  <c r="R252" i="6"/>
  <c r="P252" i="6"/>
  <c r="BI250" i="6"/>
  <c r="BH250" i="6"/>
  <c r="BG250" i="6"/>
  <c r="BF250" i="6"/>
  <c r="T250" i="6"/>
  <c r="R250" i="6"/>
  <c r="P250" i="6"/>
  <c r="BI248" i="6"/>
  <c r="BH248" i="6"/>
  <c r="BG248" i="6"/>
  <c r="BF248" i="6"/>
  <c r="T248" i="6"/>
  <c r="R248" i="6"/>
  <c r="P248" i="6"/>
  <c r="BI246" i="6"/>
  <c r="BH246" i="6"/>
  <c r="BG246" i="6"/>
  <c r="BF246" i="6"/>
  <c r="T246" i="6"/>
  <c r="R246" i="6"/>
  <c r="P246" i="6"/>
  <c r="BI243" i="6"/>
  <c r="BH243" i="6"/>
  <c r="BG243" i="6"/>
  <c r="BF243" i="6"/>
  <c r="T243" i="6"/>
  <c r="R243" i="6"/>
  <c r="P243" i="6"/>
  <c r="BI241" i="6"/>
  <c r="BH241" i="6"/>
  <c r="BG241" i="6"/>
  <c r="BF241" i="6"/>
  <c r="T241" i="6"/>
  <c r="R241" i="6"/>
  <c r="P241" i="6"/>
  <c r="BI239" i="6"/>
  <c r="BH239" i="6"/>
  <c r="BG239" i="6"/>
  <c r="BF239" i="6"/>
  <c r="T239" i="6"/>
  <c r="R239" i="6"/>
  <c r="P239" i="6"/>
  <c r="BI237" i="6"/>
  <c r="BH237" i="6"/>
  <c r="BG237" i="6"/>
  <c r="BF237" i="6"/>
  <c r="T237" i="6"/>
  <c r="R237" i="6"/>
  <c r="P237" i="6"/>
  <c r="BI235" i="6"/>
  <c r="BH235" i="6"/>
  <c r="BG235" i="6"/>
  <c r="BF235" i="6"/>
  <c r="T235" i="6"/>
  <c r="R235" i="6"/>
  <c r="P235" i="6"/>
  <c r="BI233" i="6"/>
  <c r="BH233" i="6"/>
  <c r="BG233" i="6"/>
  <c r="BF233" i="6"/>
  <c r="T233" i="6"/>
  <c r="R233" i="6"/>
  <c r="P233" i="6"/>
  <c r="BI231" i="6"/>
  <c r="BH231" i="6"/>
  <c r="BG231" i="6"/>
  <c r="BF231" i="6"/>
  <c r="T231" i="6"/>
  <c r="R231" i="6"/>
  <c r="P231" i="6"/>
  <c r="BI229" i="6"/>
  <c r="BH229" i="6"/>
  <c r="BG229" i="6"/>
  <c r="BF229" i="6"/>
  <c r="T229" i="6"/>
  <c r="R229" i="6"/>
  <c r="P229" i="6"/>
  <c r="BI227" i="6"/>
  <c r="BH227" i="6"/>
  <c r="BG227" i="6"/>
  <c r="BF227" i="6"/>
  <c r="T227" i="6"/>
  <c r="R227" i="6"/>
  <c r="P227" i="6"/>
  <c r="BI225" i="6"/>
  <c r="BH225" i="6"/>
  <c r="BG225" i="6"/>
  <c r="BF225" i="6"/>
  <c r="T225" i="6"/>
  <c r="R225" i="6"/>
  <c r="P225" i="6"/>
  <c r="BI223" i="6"/>
  <c r="BH223" i="6"/>
  <c r="BG223" i="6"/>
  <c r="BF223" i="6"/>
  <c r="T223" i="6"/>
  <c r="R223" i="6"/>
  <c r="P223" i="6"/>
  <c r="BI221" i="6"/>
  <c r="BH221" i="6"/>
  <c r="BG221" i="6"/>
  <c r="BF221" i="6"/>
  <c r="T221" i="6"/>
  <c r="R221" i="6"/>
  <c r="P221" i="6"/>
  <c r="BI219" i="6"/>
  <c r="BH219" i="6"/>
  <c r="BG219" i="6"/>
  <c r="BF219" i="6"/>
  <c r="T219" i="6"/>
  <c r="R219" i="6"/>
  <c r="P219" i="6"/>
  <c r="BI217" i="6"/>
  <c r="BH217" i="6"/>
  <c r="BG217" i="6"/>
  <c r="BF217" i="6"/>
  <c r="T217" i="6"/>
  <c r="R217" i="6"/>
  <c r="P217" i="6"/>
  <c r="BI215" i="6"/>
  <c r="BH215" i="6"/>
  <c r="BG215" i="6"/>
  <c r="BF215" i="6"/>
  <c r="T215" i="6"/>
  <c r="R215" i="6"/>
  <c r="P215" i="6"/>
  <c r="BI213" i="6"/>
  <c r="BH213" i="6"/>
  <c r="BG213" i="6"/>
  <c r="BF213" i="6"/>
  <c r="T213" i="6"/>
  <c r="R213" i="6"/>
  <c r="P213" i="6"/>
  <c r="BI211" i="6"/>
  <c r="BH211" i="6"/>
  <c r="BG211" i="6"/>
  <c r="BF211" i="6"/>
  <c r="T211" i="6"/>
  <c r="R211" i="6"/>
  <c r="P211" i="6"/>
  <c r="BI209" i="6"/>
  <c r="BH209" i="6"/>
  <c r="BG209" i="6"/>
  <c r="BF209" i="6"/>
  <c r="T209" i="6"/>
  <c r="R209" i="6"/>
  <c r="P209" i="6"/>
  <c r="BI207" i="6"/>
  <c r="BH207" i="6"/>
  <c r="BG207" i="6"/>
  <c r="BF207" i="6"/>
  <c r="T207" i="6"/>
  <c r="R207" i="6"/>
  <c r="P207" i="6"/>
  <c r="BI205" i="6"/>
  <c r="BH205" i="6"/>
  <c r="BG205" i="6"/>
  <c r="BF205" i="6"/>
  <c r="T205" i="6"/>
  <c r="R205" i="6"/>
  <c r="P205" i="6"/>
  <c r="BI203" i="6"/>
  <c r="BH203" i="6"/>
  <c r="BG203" i="6"/>
  <c r="BF203" i="6"/>
  <c r="T203" i="6"/>
  <c r="R203" i="6"/>
  <c r="P203" i="6"/>
  <c r="BI201" i="6"/>
  <c r="BH201" i="6"/>
  <c r="BG201" i="6"/>
  <c r="BF201" i="6"/>
  <c r="T201" i="6"/>
  <c r="R201" i="6"/>
  <c r="P201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4" i="6"/>
  <c r="BH184" i="6"/>
  <c r="BG184" i="6"/>
  <c r="BF184" i="6"/>
  <c r="T184" i="6"/>
  <c r="R184" i="6"/>
  <c r="P184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3" i="6"/>
  <c r="BH173" i="6"/>
  <c r="BG173" i="6"/>
  <c r="BF173" i="6"/>
  <c r="T173" i="6"/>
  <c r="R173" i="6"/>
  <c r="P173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F127" i="6"/>
  <c r="F125" i="6"/>
  <c r="E123" i="6"/>
  <c r="F95" i="6"/>
  <c r="F93" i="6"/>
  <c r="E91" i="6"/>
  <c r="J28" i="6"/>
  <c r="E28" i="6"/>
  <c r="J128" i="6"/>
  <c r="J27" i="6"/>
  <c r="J25" i="6"/>
  <c r="E25" i="6"/>
  <c r="J127" i="6" s="1"/>
  <c r="J24" i="6"/>
  <c r="J22" i="6"/>
  <c r="E22" i="6"/>
  <c r="F128" i="6" s="1"/>
  <c r="J21" i="6"/>
  <c r="J16" i="6"/>
  <c r="J125" i="6" s="1"/>
  <c r="E7" i="6"/>
  <c r="E117" i="6"/>
  <c r="J41" i="5"/>
  <c r="J40" i="5"/>
  <c r="AY101" i="1"/>
  <c r="J39" i="5"/>
  <c r="AX101" i="1"/>
  <c r="BI382" i="5"/>
  <c r="BH382" i="5"/>
  <c r="BG382" i="5"/>
  <c r="BF382" i="5"/>
  <c r="T382" i="5"/>
  <c r="R382" i="5"/>
  <c r="P382" i="5"/>
  <c r="BI380" i="5"/>
  <c r="BH380" i="5"/>
  <c r="BG380" i="5"/>
  <c r="BF380" i="5"/>
  <c r="T380" i="5"/>
  <c r="R380" i="5"/>
  <c r="P380" i="5"/>
  <c r="BI378" i="5"/>
  <c r="BH378" i="5"/>
  <c r="BG378" i="5"/>
  <c r="BF378" i="5"/>
  <c r="T378" i="5"/>
  <c r="R378" i="5"/>
  <c r="P378" i="5"/>
  <c r="BI374" i="5"/>
  <c r="BH374" i="5"/>
  <c r="BG374" i="5"/>
  <c r="BF374" i="5"/>
  <c r="T374" i="5"/>
  <c r="R374" i="5"/>
  <c r="P374" i="5"/>
  <c r="BI370" i="5"/>
  <c r="BH370" i="5"/>
  <c r="BG370" i="5"/>
  <c r="BF370" i="5"/>
  <c r="T370" i="5"/>
  <c r="R370" i="5"/>
  <c r="P370" i="5"/>
  <c r="BI367" i="5"/>
  <c r="BH367" i="5"/>
  <c r="BG367" i="5"/>
  <c r="BF367" i="5"/>
  <c r="T367" i="5"/>
  <c r="R367" i="5"/>
  <c r="P367" i="5"/>
  <c r="BI365" i="5"/>
  <c r="BH365" i="5"/>
  <c r="BG365" i="5"/>
  <c r="BF365" i="5"/>
  <c r="T365" i="5"/>
  <c r="R365" i="5"/>
  <c r="P365" i="5"/>
  <c r="BI363" i="5"/>
  <c r="BH363" i="5"/>
  <c r="BG363" i="5"/>
  <c r="BF363" i="5"/>
  <c r="T363" i="5"/>
  <c r="R363" i="5"/>
  <c r="P363" i="5"/>
  <c r="BI360" i="5"/>
  <c r="BH360" i="5"/>
  <c r="BG360" i="5"/>
  <c r="BF360" i="5"/>
  <c r="T360" i="5"/>
  <c r="R360" i="5"/>
  <c r="P360" i="5"/>
  <c r="BI358" i="5"/>
  <c r="BH358" i="5"/>
  <c r="BG358" i="5"/>
  <c r="BF358" i="5"/>
  <c r="T358" i="5"/>
  <c r="R358" i="5"/>
  <c r="P358" i="5"/>
  <c r="BI356" i="5"/>
  <c r="BH356" i="5"/>
  <c r="BG356" i="5"/>
  <c r="BF356" i="5"/>
  <c r="T356" i="5"/>
  <c r="R356" i="5"/>
  <c r="P356" i="5"/>
  <c r="BI354" i="5"/>
  <c r="BH354" i="5"/>
  <c r="BG354" i="5"/>
  <c r="BF354" i="5"/>
  <c r="T354" i="5"/>
  <c r="R354" i="5"/>
  <c r="P354" i="5"/>
  <c r="BI352" i="5"/>
  <c r="BH352" i="5"/>
  <c r="BG352" i="5"/>
  <c r="BF352" i="5"/>
  <c r="T352" i="5"/>
  <c r="R352" i="5"/>
  <c r="P352" i="5"/>
  <c r="BI350" i="5"/>
  <c r="BH350" i="5"/>
  <c r="BG350" i="5"/>
  <c r="BF350" i="5"/>
  <c r="T350" i="5"/>
  <c r="R350" i="5"/>
  <c r="P350" i="5"/>
  <c r="BI348" i="5"/>
  <c r="BH348" i="5"/>
  <c r="BG348" i="5"/>
  <c r="BF348" i="5"/>
  <c r="T348" i="5"/>
  <c r="R348" i="5"/>
  <c r="P348" i="5"/>
  <c r="BI346" i="5"/>
  <c r="BH346" i="5"/>
  <c r="BG346" i="5"/>
  <c r="BF346" i="5"/>
  <c r="T346" i="5"/>
  <c r="R346" i="5"/>
  <c r="P346" i="5"/>
  <c r="BI344" i="5"/>
  <c r="BH344" i="5"/>
  <c r="BG344" i="5"/>
  <c r="BF344" i="5"/>
  <c r="T344" i="5"/>
  <c r="R344" i="5"/>
  <c r="P344" i="5"/>
  <c r="BI342" i="5"/>
  <c r="BH342" i="5"/>
  <c r="BG342" i="5"/>
  <c r="BF342" i="5"/>
  <c r="T342" i="5"/>
  <c r="R342" i="5"/>
  <c r="P342" i="5"/>
  <c r="BI340" i="5"/>
  <c r="BH340" i="5"/>
  <c r="BG340" i="5"/>
  <c r="BF340" i="5"/>
  <c r="T340" i="5"/>
  <c r="R340" i="5"/>
  <c r="P340" i="5"/>
  <c r="BI338" i="5"/>
  <c r="BH338" i="5"/>
  <c r="BG338" i="5"/>
  <c r="BF338" i="5"/>
  <c r="T338" i="5"/>
  <c r="R338" i="5"/>
  <c r="P338" i="5"/>
  <c r="BI336" i="5"/>
  <c r="BH336" i="5"/>
  <c r="BG336" i="5"/>
  <c r="BF336" i="5"/>
  <c r="T336" i="5"/>
  <c r="R336" i="5"/>
  <c r="P336" i="5"/>
  <c r="BI334" i="5"/>
  <c r="BH334" i="5"/>
  <c r="BG334" i="5"/>
  <c r="BF334" i="5"/>
  <c r="T334" i="5"/>
  <c r="R334" i="5"/>
  <c r="P334" i="5"/>
  <c r="BI332" i="5"/>
  <c r="BH332" i="5"/>
  <c r="BG332" i="5"/>
  <c r="BF332" i="5"/>
  <c r="T332" i="5"/>
  <c r="R332" i="5"/>
  <c r="P332" i="5"/>
  <c r="BI330" i="5"/>
  <c r="BH330" i="5"/>
  <c r="BG330" i="5"/>
  <c r="BF330" i="5"/>
  <c r="T330" i="5"/>
  <c r="R330" i="5"/>
  <c r="P330" i="5"/>
  <c r="BI328" i="5"/>
  <c r="BH328" i="5"/>
  <c r="BG328" i="5"/>
  <c r="BF328" i="5"/>
  <c r="T328" i="5"/>
  <c r="R328" i="5"/>
  <c r="P328" i="5"/>
  <c r="BI326" i="5"/>
  <c r="BH326" i="5"/>
  <c r="BG326" i="5"/>
  <c r="BF326" i="5"/>
  <c r="T326" i="5"/>
  <c r="R326" i="5"/>
  <c r="P326" i="5"/>
  <c r="BI324" i="5"/>
  <c r="BH324" i="5"/>
  <c r="BG324" i="5"/>
  <c r="BF324" i="5"/>
  <c r="T324" i="5"/>
  <c r="R324" i="5"/>
  <c r="P324" i="5"/>
  <c r="BI322" i="5"/>
  <c r="BH322" i="5"/>
  <c r="BG322" i="5"/>
  <c r="BF322" i="5"/>
  <c r="T322" i="5"/>
  <c r="R322" i="5"/>
  <c r="P322" i="5"/>
  <c r="BI320" i="5"/>
  <c r="BH320" i="5"/>
  <c r="BG320" i="5"/>
  <c r="BF320" i="5"/>
  <c r="T320" i="5"/>
  <c r="R320" i="5"/>
  <c r="P320" i="5"/>
  <c r="BI318" i="5"/>
  <c r="BH318" i="5"/>
  <c r="BG318" i="5"/>
  <c r="BF318" i="5"/>
  <c r="T318" i="5"/>
  <c r="R318" i="5"/>
  <c r="P318" i="5"/>
  <c r="BI316" i="5"/>
  <c r="BH316" i="5"/>
  <c r="BG316" i="5"/>
  <c r="BF316" i="5"/>
  <c r="T316" i="5"/>
  <c r="R316" i="5"/>
  <c r="P316" i="5"/>
  <c r="BI314" i="5"/>
  <c r="BH314" i="5"/>
  <c r="BG314" i="5"/>
  <c r="BF314" i="5"/>
  <c r="T314" i="5"/>
  <c r="R314" i="5"/>
  <c r="P314" i="5"/>
  <c r="BI312" i="5"/>
  <c r="BH312" i="5"/>
  <c r="BG312" i="5"/>
  <c r="BF312" i="5"/>
  <c r="T312" i="5"/>
  <c r="R312" i="5"/>
  <c r="P312" i="5"/>
  <c r="BI310" i="5"/>
  <c r="BH310" i="5"/>
  <c r="BG310" i="5"/>
  <c r="BF310" i="5"/>
  <c r="T310" i="5"/>
  <c r="R310" i="5"/>
  <c r="P310" i="5"/>
  <c r="BI308" i="5"/>
  <c r="BH308" i="5"/>
  <c r="BG308" i="5"/>
  <c r="BF308" i="5"/>
  <c r="T308" i="5"/>
  <c r="R308" i="5"/>
  <c r="P308" i="5"/>
  <c r="BI306" i="5"/>
  <c r="BH306" i="5"/>
  <c r="BG306" i="5"/>
  <c r="BF306" i="5"/>
  <c r="T306" i="5"/>
  <c r="R306" i="5"/>
  <c r="P306" i="5"/>
  <c r="BI304" i="5"/>
  <c r="BH304" i="5"/>
  <c r="BG304" i="5"/>
  <c r="BF304" i="5"/>
  <c r="T304" i="5"/>
  <c r="R304" i="5"/>
  <c r="P304" i="5"/>
  <c r="BI302" i="5"/>
  <c r="BH302" i="5"/>
  <c r="BG302" i="5"/>
  <c r="BF302" i="5"/>
  <c r="T302" i="5"/>
  <c r="R302" i="5"/>
  <c r="P302" i="5"/>
  <c r="BI300" i="5"/>
  <c r="BH300" i="5"/>
  <c r="BG300" i="5"/>
  <c r="BF300" i="5"/>
  <c r="T300" i="5"/>
  <c r="R300" i="5"/>
  <c r="P300" i="5"/>
  <c r="BI298" i="5"/>
  <c r="BH298" i="5"/>
  <c r="BG298" i="5"/>
  <c r="BF298" i="5"/>
  <c r="T298" i="5"/>
  <c r="R298" i="5"/>
  <c r="P298" i="5"/>
  <c r="BI296" i="5"/>
  <c r="BH296" i="5"/>
  <c r="BG296" i="5"/>
  <c r="BF296" i="5"/>
  <c r="T296" i="5"/>
  <c r="R296" i="5"/>
  <c r="P296" i="5"/>
  <c r="BI294" i="5"/>
  <c r="BH294" i="5"/>
  <c r="BG294" i="5"/>
  <c r="BF294" i="5"/>
  <c r="T294" i="5"/>
  <c r="R294" i="5"/>
  <c r="P294" i="5"/>
  <c r="BI292" i="5"/>
  <c r="BH292" i="5"/>
  <c r="BG292" i="5"/>
  <c r="BF292" i="5"/>
  <c r="T292" i="5"/>
  <c r="R292" i="5"/>
  <c r="P292" i="5"/>
  <c r="BI289" i="5"/>
  <c r="BH289" i="5"/>
  <c r="BG289" i="5"/>
  <c r="BF289" i="5"/>
  <c r="T289" i="5"/>
  <c r="R289" i="5"/>
  <c r="P289" i="5"/>
  <c r="BI287" i="5"/>
  <c r="BH287" i="5"/>
  <c r="BG287" i="5"/>
  <c r="BF287" i="5"/>
  <c r="T287" i="5"/>
  <c r="R287" i="5"/>
  <c r="P287" i="5"/>
  <c r="BI284" i="5"/>
  <c r="BH284" i="5"/>
  <c r="BG284" i="5"/>
  <c r="BF284" i="5"/>
  <c r="T284" i="5"/>
  <c r="R284" i="5"/>
  <c r="P284" i="5"/>
  <c r="BI282" i="5"/>
  <c r="BH282" i="5"/>
  <c r="BG282" i="5"/>
  <c r="BF282" i="5"/>
  <c r="T282" i="5"/>
  <c r="R282" i="5"/>
  <c r="P282" i="5"/>
  <c r="BI280" i="5"/>
  <c r="BH280" i="5"/>
  <c r="BG280" i="5"/>
  <c r="BF280" i="5"/>
  <c r="T280" i="5"/>
  <c r="R280" i="5"/>
  <c r="P280" i="5"/>
  <c r="BI276" i="5"/>
  <c r="BH276" i="5"/>
  <c r="BG276" i="5"/>
  <c r="BF276" i="5"/>
  <c r="T276" i="5"/>
  <c r="R276" i="5"/>
  <c r="P276" i="5"/>
  <c r="BI274" i="5"/>
  <c r="BH274" i="5"/>
  <c r="BG274" i="5"/>
  <c r="BF274" i="5"/>
  <c r="T274" i="5"/>
  <c r="R274" i="5"/>
  <c r="P274" i="5"/>
  <c r="BI272" i="5"/>
  <c r="BH272" i="5"/>
  <c r="BG272" i="5"/>
  <c r="BF272" i="5"/>
  <c r="T272" i="5"/>
  <c r="R272" i="5"/>
  <c r="P272" i="5"/>
  <c r="BI270" i="5"/>
  <c r="BH270" i="5"/>
  <c r="BG270" i="5"/>
  <c r="BF270" i="5"/>
  <c r="T270" i="5"/>
  <c r="R270" i="5"/>
  <c r="P270" i="5"/>
  <c r="BI268" i="5"/>
  <c r="BH268" i="5"/>
  <c r="BG268" i="5"/>
  <c r="BF268" i="5"/>
  <c r="T268" i="5"/>
  <c r="R268" i="5"/>
  <c r="P268" i="5"/>
  <c r="BI266" i="5"/>
  <c r="BH266" i="5"/>
  <c r="BG266" i="5"/>
  <c r="BF266" i="5"/>
  <c r="T266" i="5"/>
  <c r="R266" i="5"/>
  <c r="P266" i="5"/>
  <c r="BI264" i="5"/>
  <c r="BH264" i="5"/>
  <c r="BG264" i="5"/>
  <c r="BF264" i="5"/>
  <c r="T264" i="5"/>
  <c r="R264" i="5"/>
  <c r="P264" i="5"/>
  <c r="BI262" i="5"/>
  <c r="BH262" i="5"/>
  <c r="BG262" i="5"/>
  <c r="BF262" i="5"/>
  <c r="T262" i="5"/>
  <c r="R262" i="5"/>
  <c r="P262" i="5"/>
  <c r="BI260" i="5"/>
  <c r="BH260" i="5"/>
  <c r="BG260" i="5"/>
  <c r="BF260" i="5"/>
  <c r="T260" i="5"/>
  <c r="R260" i="5"/>
  <c r="P260" i="5"/>
  <c r="BI258" i="5"/>
  <c r="BH258" i="5"/>
  <c r="BG258" i="5"/>
  <c r="BF258" i="5"/>
  <c r="T258" i="5"/>
  <c r="R258" i="5"/>
  <c r="P258" i="5"/>
  <c r="BI256" i="5"/>
  <c r="BH256" i="5"/>
  <c r="BG256" i="5"/>
  <c r="BF256" i="5"/>
  <c r="T256" i="5"/>
  <c r="R256" i="5"/>
  <c r="P256" i="5"/>
  <c r="BI254" i="5"/>
  <c r="BH254" i="5"/>
  <c r="BG254" i="5"/>
  <c r="BF254" i="5"/>
  <c r="T254" i="5"/>
  <c r="R254" i="5"/>
  <c r="P254" i="5"/>
  <c r="BI250" i="5"/>
  <c r="BH250" i="5"/>
  <c r="BG250" i="5"/>
  <c r="BF250" i="5"/>
  <c r="T250" i="5"/>
  <c r="R250" i="5"/>
  <c r="P250" i="5"/>
  <c r="BI248" i="5"/>
  <c r="BH248" i="5"/>
  <c r="BG248" i="5"/>
  <c r="BF248" i="5"/>
  <c r="T248" i="5"/>
  <c r="R248" i="5"/>
  <c r="P248" i="5"/>
  <c r="BI244" i="5"/>
  <c r="BH244" i="5"/>
  <c r="BG244" i="5"/>
  <c r="BF244" i="5"/>
  <c r="T244" i="5"/>
  <c r="R244" i="5"/>
  <c r="P244" i="5"/>
  <c r="BI240" i="5"/>
  <c r="BH240" i="5"/>
  <c r="BG240" i="5"/>
  <c r="BF240" i="5"/>
  <c r="T240" i="5"/>
  <c r="R240" i="5"/>
  <c r="P240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3" i="5"/>
  <c r="BH223" i="5"/>
  <c r="BG223" i="5"/>
  <c r="BF223" i="5"/>
  <c r="T223" i="5"/>
  <c r="R223" i="5"/>
  <c r="P223" i="5"/>
  <c r="BI221" i="5"/>
  <c r="BH221" i="5"/>
  <c r="BG221" i="5"/>
  <c r="BF221" i="5"/>
  <c r="T221" i="5"/>
  <c r="R221" i="5"/>
  <c r="P221" i="5"/>
  <c r="BI219" i="5"/>
  <c r="BH219" i="5"/>
  <c r="BG219" i="5"/>
  <c r="BF219" i="5"/>
  <c r="T219" i="5"/>
  <c r="R219" i="5"/>
  <c r="P219" i="5"/>
  <c r="BI217" i="5"/>
  <c r="BH217" i="5"/>
  <c r="BG217" i="5"/>
  <c r="BF217" i="5"/>
  <c r="T217" i="5"/>
  <c r="R217" i="5"/>
  <c r="P217" i="5"/>
  <c r="BI214" i="5"/>
  <c r="BH214" i="5"/>
  <c r="BG214" i="5"/>
  <c r="BF214" i="5"/>
  <c r="T214" i="5"/>
  <c r="R214" i="5"/>
  <c r="P214" i="5"/>
  <c r="BI212" i="5"/>
  <c r="BH212" i="5"/>
  <c r="BG212" i="5"/>
  <c r="BF212" i="5"/>
  <c r="T212" i="5"/>
  <c r="R212" i="5"/>
  <c r="P212" i="5"/>
  <c r="BI210" i="5"/>
  <c r="BH210" i="5"/>
  <c r="BG210" i="5"/>
  <c r="BF210" i="5"/>
  <c r="T210" i="5"/>
  <c r="R210" i="5"/>
  <c r="P210" i="5"/>
  <c r="BI208" i="5"/>
  <c r="BH208" i="5"/>
  <c r="BG208" i="5"/>
  <c r="BF208" i="5"/>
  <c r="T208" i="5"/>
  <c r="R208" i="5"/>
  <c r="P208" i="5"/>
  <c r="BI206" i="5"/>
  <c r="BH206" i="5"/>
  <c r="BG206" i="5"/>
  <c r="BF206" i="5"/>
  <c r="T206" i="5"/>
  <c r="R206" i="5"/>
  <c r="P206" i="5"/>
  <c r="BI204" i="5"/>
  <c r="BH204" i="5"/>
  <c r="BG204" i="5"/>
  <c r="BF204" i="5"/>
  <c r="T204" i="5"/>
  <c r="R204" i="5"/>
  <c r="P204" i="5"/>
  <c r="BI202" i="5"/>
  <c r="BH202" i="5"/>
  <c r="BG202" i="5"/>
  <c r="BF202" i="5"/>
  <c r="T202" i="5"/>
  <c r="R202" i="5"/>
  <c r="P202" i="5"/>
  <c r="BI198" i="5"/>
  <c r="BH198" i="5"/>
  <c r="BG198" i="5"/>
  <c r="BF198" i="5"/>
  <c r="T198" i="5"/>
  <c r="R198" i="5"/>
  <c r="P198" i="5"/>
  <c r="BI194" i="5"/>
  <c r="BH194" i="5"/>
  <c r="BG194" i="5"/>
  <c r="BF194" i="5"/>
  <c r="T194" i="5"/>
  <c r="R194" i="5"/>
  <c r="P194" i="5"/>
  <c r="BI192" i="5"/>
  <c r="BH192" i="5"/>
  <c r="BG192" i="5"/>
  <c r="BF192" i="5"/>
  <c r="T192" i="5"/>
  <c r="R192" i="5"/>
  <c r="P192" i="5"/>
  <c r="BI190" i="5"/>
  <c r="BH190" i="5"/>
  <c r="BG190" i="5"/>
  <c r="BF190" i="5"/>
  <c r="T190" i="5"/>
  <c r="R190" i="5"/>
  <c r="P190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4" i="5"/>
  <c r="BH164" i="5"/>
  <c r="BG164" i="5"/>
  <c r="BF164" i="5"/>
  <c r="T164" i="5"/>
  <c r="T163" i="5"/>
  <c r="R164" i="5"/>
  <c r="R163" i="5"/>
  <c r="P164" i="5"/>
  <c r="P163" i="5"/>
  <c r="BI161" i="5"/>
  <c r="BH161" i="5"/>
  <c r="BG161" i="5"/>
  <c r="BF161" i="5"/>
  <c r="T161" i="5"/>
  <c r="T160" i="5"/>
  <c r="R161" i="5"/>
  <c r="R160" i="5"/>
  <c r="P161" i="5"/>
  <c r="P160" i="5"/>
  <c r="BI158" i="5"/>
  <c r="BH158" i="5"/>
  <c r="BG158" i="5"/>
  <c r="BF158" i="5"/>
  <c r="T158" i="5"/>
  <c r="T157" i="5"/>
  <c r="R158" i="5"/>
  <c r="R157" i="5"/>
  <c r="P158" i="5"/>
  <c r="P157" i="5"/>
  <c r="BI155" i="5"/>
  <c r="BH155" i="5"/>
  <c r="BG155" i="5"/>
  <c r="BF155" i="5"/>
  <c r="T155" i="5"/>
  <c r="T154" i="5"/>
  <c r="R155" i="5"/>
  <c r="R154" i="5" s="1"/>
  <c r="P155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5" i="5"/>
  <c r="BH145" i="5"/>
  <c r="BG145" i="5"/>
  <c r="BF145" i="5"/>
  <c r="T145" i="5"/>
  <c r="T144" i="5"/>
  <c r="R145" i="5"/>
  <c r="R144" i="5" s="1"/>
  <c r="P145" i="5"/>
  <c r="P144" i="5"/>
  <c r="BI142" i="5"/>
  <c r="BH142" i="5"/>
  <c r="BG142" i="5"/>
  <c r="BF142" i="5"/>
  <c r="T142" i="5"/>
  <c r="T141" i="5" s="1"/>
  <c r="R142" i="5"/>
  <c r="R141" i="5"/>
  <c r="P142" i="5"/>
  <c r="P141" i="5" s="1"/>
  <c r="F135" i="5"/>
  <c r="F133" i="5"/>
  <c r="E131" i="5"/>
  <c r="F95" i="5"/>
  <c r="F93" i="5"/>
  <c r="E91" i="5"/>
  <c r="J28" i="5"/>
  <c r="E28" i="5"/>
  <c r="J136" i="5"/>
  <c r="J27" i="5"/>
  <c r="J25" i="5"/>
  <c r="E25" i="5"/>
  <c r="J95" i="5" s="1"/>
  <c r="J24" i="5"/>
  <c r="J22" i="5"/>
  <c r="E22" i="5"/>
  <c r="F96" i="5" s="1"/>
  <c r="J21" i="5"/>
  <c r="J16" i="5"/>
  <c r="J133" i="5" s="1"/>
  <c r="E7" i="5"/>
  <c r="E125" i="5"/>
  <c r="J41" i="4"/>
  <c r="J40" i="4"/>
  <c r="AY100" i="1"/>
  <c r="J39" i="4"/>
  <c r="AX100" i="1"/>
  <c r="BI1534" i="4"/>
  <c r="BH1534" i="4"/>
  <c r="BG1534" i="4"/>
  <c r="BF1534" i="4"/>
  <c r="T1534" i="4"/>
  <c r="T1533" i="4"/>
  <c r="R1534" i="4"/>
  <c r="R1533" i="4"/>
  <c r="P1534" i="4"/>
  <c r="P1533" i="4"/>
  <c r="BI1529" i="4"/>
  <c r="BH1529" i="4"/>
  <c r="BG1529" i="4"/>
  <c r="BF1529" i="4"/>
  <c r="T1529" i="4"/>
  <c r="R1529" i="4"/>
  <c r="P1529" i="4"/>
  <c r="BI1527" i="4"/>
  <c r="BH1527" i="4"/>
  <c r="BG1527" i="4"/>
  <c r="BF1527" i="4"/>
  <c r="T1527" i="4"/>
  <c r="R1527" i="4"/>
  <c r="P1527" i="4"/>
  <c r="BI1523" i="4"/>
  <c r="BH1523" i="4"/>
  <c r="BG1523" i="4"/>
  <c r="BF1523" i="4"/>
  <c r="T1523" i="4"/>
  <c r="R1523" i="4"/>
  <c r="P1523" i="4"/>
  <c r="BI1519" i="4"/>
  <c r="BH1519" i="4"/>
  <c r="BG1519" i="4"/>
  <c r="BF1519" i="4"/>
  <c r="T1519" i="4"/>
  <c r="R1519" i="4"/>
  <c r="P1519" i="4"/>
  <c r="BI1517" i="4"/>
  <c r="BH1517" i="4"/>
  <c r="BG1517" i="4"/>
  <c r="BF1517" i="4"/>
  <c r="T1517" i="4"/>
  <c r="R1517" i="4"/>
  <c r="P1517" i="4"/>
  <c r="BI1513" i="4"/>
  <c r="BH1513" i="4"/>
  <c r="BG1513" i="4"/>
  <c r="BF1513" i="4"/>
  <c r="T1513" i="4"/>
  <c r="R1513" i="4"/>
  <c r="P1513" i="4"/>
  <c r="BI1508" i="4"/>
  <c r="BH1508" i="4"/>
  <c r="BG1508" i="4"/>
  <c r="BF1508" i="4"/>
  <c r="T1508" i="4"/>
  <c r="R1508" i="4"/>
  <c r="P1508" i="4"/>
  <c r="BI1505" i="4"/>
  <c r="BH1505" i="4"/>
  <c r="BG1505" i="4"/>
  <c r="BF1505" i="4"/>
  <c r="T1505" i="4"/>
  <c r="R1505" i="4"/>
  <c r="P1505" i="4"/>
  <c r="BI1503" i="4"/>
  <c r="BH1503" i="4"/>
  <c r="BG1503" i="4"/>
  <c r="BF1503" i="4"/>
  <c r="T1503" i="4"/>
  <c r="R1503" i="4"/>
  <c r="P1503" i="4"/>
  <c r="BI1501" i="4"/>
  <c r="BH1501" i="4"/>
  <c r="BG1501" i="4"/>
  <c r="BF1501" i="4"/>
  <c r="T1501" i="4"/>
  <c r="R1501" i="4"/>
  <c r="P1501" i="4"/>
  <c r="BI1499" i="4"/>
  <c r="BH1499" i="4"/>
  <c r="BG1499" i="4"/>
  <c r="BF1499" i="4"/>
  <c r="T1499" i="4"/>
  <c r="R1499" i="4"/>
  <c r="P1499" i="4"/>
  <c r="BI1497" i="4"/>
  <c r="BH1497" i="4"/>
  <c r="BG1497" i="4"/>
  <c r="BF1497" i="4"/>
  <c r="T1497" i="4"/>
  <c r="R1497" i="4"/>
  <c r="P1497" i="4"/>
  <c r="BI1495" i="4"/>
  <c r="BH1495" i="4"/>
  <c r="BG1495" i="4"/>
  <c r="BF1495" i="4"/>
  <c r="T1495" i="4"/>
  <c r="R1495" i="4"/>
  <c r="P1495" i="4"/>
  <c r="BI1491" i="4"/>
  <c r="BH1491" i="4"/>
  <c r="BG1491" i="4"/>
  <c r="BF1491" i="4"/>
  <c r="T1491" i="4"/>
  <c r="R1491" i="4"/>
  <c r="P1491" i="4"/>
  <c r="BI1485" i="4"/>
  <c r="BH1485" i="4"/>
  <c r="BG1485" i="4"/>
  <c r="BF1485" i="4"/>
  <c r="T1485" i="4"/>
  <c r="R1485" i="4"/>
  <c r="P1485" i="4"/>
  <c r="BI1481" i="4"/>
  <c r="BH1481" i="4"/>
  <c r="BG1481" i="4"/>
  <c r="BF1481" i="4"/>
  <c r="T1481" i="4"/>
  <c r="R1481" i="4"/>
  <c r="P1481" i="4"/>
  <c r="BI1470" i="4"/>
  <c r="BH1470" i="4"/>
  <c r="BG1470" i="4"/>
  <c r="BF1470" i="4"/>
  <c r="T1470" i="4"/>
  <c r="R1470" i="4"/>
  <c r="P1470" i="4"/>
  <c r="BI1463" i="4"/>
  <c r="BH1463" i="4"/>
  <c r="BG1463" i="4"/>
  <c r="BF1463" i="4"/>
  <c r="T1463" i="4"/>
  <c r="R1463" i="4"/>
  <c r="P1463" i="4"/>
  <c r="BI1458" i="4"/>
  <c r="BH1458" i="4"/>
  <c r="BG1458" i="4"/>
  <c r="BF1458" i="4"/>
  <c r="T1458" i="4"/>
  <c r="R1458" i="4"/>
  <c r="P1458" i="4"/>
  <c r="BI1398" i="4"/>
  <c r="BH1398" i="4"/>
  <c r="BG1398" i="4"/>
  <c r="BF1398" i="4"/>
  <c r="T1398" i="4"/>
  <c r="R1398" i="4"/>
  <c r="P1398" i="4"/>
  <c r="BI1391" i="4"/>
  <c r="BH1391" i="4"/>
  <c r="BG1391" i="4"/>
  <c r="BF1391" i="4"/>
  <c r="T1391" i="4"/>
  <c r="R1391" i="4"/>
  <c r="P1391" i="4"/>
  <c r="BI1376" i="4"/>
  <c r="BH1376" i="4"/>
  <c r="BG1376" i="4"/>
  <c r="BF1376" i="4"/>
  <c r="T1376" i="4"/>
  <c r="R1376" i="4"/>
  <c r="P1376" i="4"/>
  <c r="BI1374" i="4"/>
  <c r="BH1374" i="4"/>
  <c r="BG1374" i="4"/>
  <c r="BF1374" i="4"/>
  <c r="T1374" i="4"/>
  <c r="R1374" i="4"/>
  <c r="P1374" i="4"/>
  <c r="BI1371" i="4"/>
  <c r="BH1371" i="4"/>
  <c r="BG1371" i="4"/>
  <c r="BF1371" i="4"/>
  <c r="T1371" i="4"/>
  <c r="R1371" i="4"/>
  <c r="P1371" i="4"/>
  <c r="BI1369" i="4"/>
  <c r="BH1369" i="4"/>
  <c r="BG1369" i="4"/>
  <c r="BF1369" i="4"/>
  <c r="T1369" i="4"/>
  <c r="R1369" i="4"/>
  <c r="P1369" i="4"/>
  <c r="BI1367" i="4"/>
  <c r="BH1367" i="4"/>
  <c r="BG1367" i="4"/>
  <c r="BF1367" i="4"/>
  <c r="T1367" i="4"/>
  <c r="R1367" i="4"/>
  <c r="P1367" i="4"/>
  <c r="BI1346" i="4"/>
  <c r="BH1346" i="4"/>
  <c r="BG1346" i="4"/>
  <c r="BF1346" i="4"/>
  <c r="T1346" i="4"/>
  <c r="R1346" i="4"/>
  <c r="P1346" i="4"/>
  <c r="BI1344" i="4"/>
  <c r="BH1344" i="4"/>
  <c r="BG1344" i="4"/>
  <c r="BF1344" i="4"/>
  <c r="T1344" i="4"/>
  <c r="R1344" i="4"/>
  <c r="P1344" i="4"/>
  <c r="BI1321" i="4"/>
  <c r="BH1321" i="4"/>
  <c r="BG1321" i="4"/>
  <c r="BF1321" i="4"/>
  <c r="T1321" i="4"/>
  <c r="R1321" i="4"/>
  <c r="P1321" i="4"/>
  <c r="BI1300" i="4"/>
  <c r="BH1300" i="4"/>
  <c r="BG1300" i="4"/>
  <c r="BF1300" i="4"/>
  <c r="T1300" i="4"/>
  <c r="R1300" i="4"/>
  <c r="P1300" i="4"/>
  <c r="BI1297" i="4"/>
  <c r="BH1297" i="4"/>
  <c r="BG1297" i="4"/>
  <c r="BF1297" i="4"/>
  <c r="T1297" i="4"/>
  <c r="R1297" i="4"/>
  <c r="P1297" i="4"/>
  <c r="BI1295" i="4"/>
  <c r="BH1295" i="4"/>
  <c r="BG1295" i="4"/>
  <c r="BF1295" i="4"/>
  <c r="T1295" i="4"/>
  <c r="R1295" i="4"/>
  <c r="P1295" i="4"/>
  <c r="BI1291" i="4"/>
  <c r="BH1291" i="4"/>
  <c r="BG1291" i="4"/>
  <c r="BF1291" i="4"/>
  <c r="T1291" i="4"/>
  <c r="R1291" i="4"/>
  <c r="P1291" i="4"/>
  <c r="BI1280" i="4"/>
  <c r="BH1280" i="4"/>
  <c r="BG1280" i="4"/>
  <c r="BF1280" i="4"/>
  <c r="T1280" i="4"/>
  <c r="R1280" i="4"/>
  <c r="P1280" i="4"/>
  <c r="BI1276" i="4"/>
  <c r="BH1276" i="4"/>
  <c r="BG1276" i="4"/>
  <c r="BF1276" i="4"/>
  <c r="T1276" i="4"/>
  <c r="R1276" i="4"/>
  <c r="P1276" i="4"/>
  <c r="BI1265" i="4"/>
  <c r="BH1265" i="4"/>
  <c r="BG1265" i="4"/>
  <c r="BF1265" i="4"/>
  <c r="T1265" i="4"/>
  <c r="R1265" i="4"/>
  <c r="P1265" i="4"/>
  <c r="BI1261" i="4"/>
  <c r="BH1261" i="4"/>
  <c r="BG1261" i="4"/>
  <c r="BF1261" i="4"/>
  <c r="T1261" i="4"/>
  <c r="R1261" i="4"/>
  <c r="P1261" i="4"/>
  <c r="BI1242" i="4"/>
  <c r="BH1242" i="4"/>
  <c r="BG1242" i="4"/>
  <c r="BF1242" i="4"/>
  <c r="T1242" i="4"/>
  <c r="R1242" i="4"/>
  <c r="P1242" i="4"/>
  <c r="BI1180" i="4"/>
  <c r="BH1180" i="4"/>
  <c r="BG1180" i="4"/>
  <c r="BF1180" i="4"/>
  <c r="T1180" i="4"/>
  <c r="R1180" i="4"/>
  <c r="P1180" i="4"/>
  <c r="BI1178" i="4"/>
  <c r="BH1178" i="4"/>
  <c r="BG1178" i="4"/>
  <c r="BF1178" i="4"/>
  <c r="T1178" i="4"/>
  <c r="R1178" i="4"/>
  <c r="P1178" i="4"/>
  <c r="BI1160" i="4"/>
  <c r="BH1160" i="4"/>
  <c r="BG1160" i="4"/>
  <c r="BF1160" i="4"/>
  <c r="T1160" i="4"/>
  <c r="R1160" i="4"/>
  <c r="P1160" i="4"/>
  <c r="BI1140" i="4"/>
  <c r="BH1140" i="4"/>
  <c r="BG1140" i="4"/>
  <c r="BF1140" i="4"/>
  <c r="T1140" i="4"/>
  <c r="R1140" i="4"/>
  <c r="P1140" i="4"/>
  <c r="BI1121" i="4"/>
  <c r="BH1121" i="4"/>
  <c r="BG1121" i="4"/>
  <c r="BF1121" i="4"/>
  <c r="T1121" i="4"/>
  <c r="R1121" i="4"/>
  <c r="P1121" i="4"/>
  <c r="BI1118" i="4"/>
  <c r="BH1118" i="4"/>
  <c r="BG1118" i="4"/>
  <c r="BF1118" i="4"/>
  <c r="T1118" i="4"/>
  <c r="R1118" i="4"/>
  <c r="P1118" i="4"/>
  <c r="BI1116" i="4"/>
  <c r="BH1116" i="4"/>
  <c r="BG1116" i="4"/>
  <c r="BF1116" i="4"/>
  <c r="T1116" i="4"/>
  <c r="R1116" i="4"/>
  <c r="P1116" i="4"/>
  <c r="BI1114" i="4"/>
  <c r="BH1114" i="4"/>
  <c r="BG1114" i="4"/>
  <c r="BF1114" i="4"/>
  <c r="T1114" i="4"/>
  <c r="R1114" i="4"/>
  <c r="P1114" i="4"/>
  <c r="BI1112" i="4"/>
  <c r="BH1112" i="4"/>
  <c r="BG1112" i="4"/>
  <c r="BF1112" i="4"/>
  <c r="T1112" i="4"/>
  <c r="R1112" i="4"/>
  <c r="P1112" i="4"/>
  <c r="BI1110" i="4"/>
  <c r="BH1110" i="4"/>
  <c r="BG1110" i="4"/>
  <c r="BF1110" i="4"/>
  <c r="T1110" i="4"/>
  <c r="R1110" i="4"/>
  <c r="P1110" i="4"/>
  <c r="BI1108" i="4"/>
  <c r="BH1108" i="4"/>
  <c r="BG1108" i="4"/>
  <c r="BF1108" i="4"/>
  <c r="T1108" i="4"/>
  <c r="R1108" i="4"/>
  <c r="P1108" i="4"/>
  <c r="BI1106" i="4"/>
  <c r="BH1106" i="4"/>
  <c r="BG1106" i="4"/>
  <c r="BF1106" i="4"/>
  <c r="T1106" i="4"/>
  <c r="R1106" i="4"/>
  <c r="P1106" i="4"/>
  <c r="BI1103" i="4"/>
  <c r="BH1103" i="4"/>
  <c r="BG1103" i="4"/>
  <c r="BF1103" i="4"/>
  <c r="T1103" i="4"/>
  <c r="R1103" i="4"/>
  <c r="P1103" i="4"/>
  <c r="BI1101" i="4"/>
  <c r="BH1101" i="4"/>
  <c r="BG1101" i="4"/>
  <c r="BF1101" i="4"/>
  <c r="T1101" i="4"/>
  <c r="R1101" i="4"/>
  <c r="P1101" i="4"/>
  <c r="BI1099" i="4"/>
  <c r="BH1099" i="4"/>
  <c r="BG1099" i="4"/>
  <c r="BF1099" i="4"/>
  <c r="T1099" i="4"/>
  <c r="R1099" i="4"/>
  <c r="P1099" i="4"/>
  <c r="BI1094" i="4"/>
  <c r="BH1094" i="4"/>
  <c r="BG1094" i="4"/>
  <c r="BF1094" i="4"/>
  <c r="T1094" i="4"/>
  <c r="R1094" i="4"/>
  <c r="P1094" i="4"/>
  <c r="BI1090" i="4"/>
  <c r="BH1090" i="4"/>
  <c r="BG1090" i="4"/>
  <c r="BF1090" i="4"/>
  <c r="T1090" i="4"/>
  <c r="R1090" i="4"/>
  <c r="P1090" i="4"/>
  <c r="BI1085" i="4"/>
  <c r="BH1085" i="4"/>
  <c r="BG1085" i="4"/>
  <c r="BF1085" i="4"/>
  <c r="T1085" i="4"/>
  <c r="R1085" i="4"/>
  <c r="P1085" i="4"/>
  <c r="BI1083" i="4"/>
  <c r="BH1083" i="4"/>
  <c r="BG1083" i="4"/>
  <c r="BF1083" i="4"/>
  <c r="T1083" i="4"/>
  <c r="R1083" i="4"/>
  <c r="P1083" i="4"/>
  <c r="BI1078" i="4"/>
  <c r="BH1078" i="4"/>
  <c r="BG1078" i="4"/>
  <c r="BF1078" i="4"/>
  <c r="T1078" i="4"/>
  <c r="R1078" i="4"/>
  <c r="P1078" i="4"/>
  <c r="BI1074" i="4"/>
  <c r="BH1074" i="4"/>
  <c r="BG1074" i="4"/>
  <c r="BF1074" i="4"/>
  <c r="T1074" i="4"/>
  <c r="R1074" i="4"/>
  <c r="P1074" i="4"/>
  <c r="BI1072" i="4"/>
  <c r="BH1072" i="4"/>
  <c r="BG1072" i="4"/>
  <c r="BF1072" i="4"/>
  <c r="T1072" i="4"/>
  <c r="R1072" i="4"/>
  <c r="P1072" i="4"/>
  <c r="BI1067" i="4"/>
  <c r="BH1067" i="4"/>
  <c r="BG1067" i="4"/>
  <c r="BF1067" i="4"/>
  <c r="T1067" i="4"/>
  <c r="R1067" i="4"/>
  <c r="P1067" i="4"/>
  <c r="BI1065" i="4"/>
  <c r="BH1065" i="4"/>
  <c r="BG1065" i="4"/>
  <c r="BF1065" i="4"/>
  <c r="T1065" i="4"/>
  <c r="R1065" i="4"/>
  <c r="P1065" i="4"/>
  <c r="BI1062" i="4"/>
  <c r="BH1062" i="4"/>
  <c r="BG1062" i="4"/>
  <c r="BF1062" i="4"/>
  <c r="T1062" i="4"/>
  <c r="R1062" i="4"/>
  <c r="P1062" i="4"/>
  <c r="BI1060" i="4"/>
  <c r="BH1060" i="4"/>
  <c r="BG1060" i="4"/>
  <c r="BF1060" i="4"/>
  <c r="T1060" i="4"/>
  <c r="R1060" i="4"/>
  <c r="P1060" i="4"/>
  <c r="BI1045" i="4"/>
  <c r="BH1045" i="4"/>
  <c r="BG1045" i="4"/>
  <c r="BF1045" i="4"/>
  <c r="T1045" i="4"/>
  <c r="R1045" i="4"/>
  <c r="P1045" i="4"/>
  <c r="BI1031" i="4"/>
  <c r="BH1031" i="4"/>
  <c r="BG1031" i="4"/>
  <c r="BF1031" i="4"/>
  <c r="T1031" i="4"/>
  <c r="R1031" i="4"/>
  <c r="P1031" i="4"/>
  <c r="BI1017" i="4"/>
  <c r="BH1017" i="4"/>
  <c r="BG1017" i="4"/>
  <c r="BF1017" i="4"/>
  <c r="T1017" i="4"/>
  <c r="R1017" i="4"/>
  <c r="P1017" i="4"/>
  <c r="BI1015" i="4"/>
  <c r="BH1015" i="4"/>
  <c r="BG1015" i="4"/>
  <c r="BF1015" i="4"/>
  <c r="T1015" i="4"/>
  <c r="R1015" i="4"/>
  <c r="P1015" i="4"/>
  <c r="BI1011" i="4"/>
  <c r="BH1011" i="4"/>
  <c r="BG1011" i="4"/>
  <c r="BF1011" i="4"/>
  <c r="T1011" i="4"/>
  <c r="R1011" i="4"/>
  <c r="P1011" i="4"/>
  <c r="BI1009" i="4"/>
  <c r="BH1009" i="4"/>
  <c r="BG1009" i="4"/>
  <c r="BF1009" i="4"/>
  <c r="T1009" i="4"/>
  <c r="R1009" i="4"/>
  <c r="P1009" i="4"/>
  <c r="BI1004" i="4"/>
  <c r="BH1004" i="4"/>
  <c r="BG1004" i="4"/>
  <c r="BF1004" i="4"/>
  <c r="T1004" i="4"/>
  <c r="R1004" i="4"/>
  <c r="P1004" i="4"/>
  <c r="BI1000" i="4"/>
  <c r="BH1000" i="4"/>
  <c r="BG1000" i="4"/>
  <c r="BF1000" i="4"/>
  <c r="T1000" i="4"/>
  <c r="R1000" i="4"/>
  <c r="P1000" i="4"/>
  <c r="BI992" i="4"/>
  <c r="BH992" i="4"/>
  <c r="BG992" i="4"/>
  <c r="BF992" i="4"/>
  <c r="T992" i="4"/>
  <c r="R992" i="4"/>
  <c r="P992" i="4"/>
  <c r="BI990" i="4"/>
  <c r="BH990" i="4"/>
  <c r="BG990" i="4"/>
  <c r="BF990" i="4"/>
  <c r="T990" i="4"/>
  <c r="R990" i="4"/>
  <c r="P990" i="4"/>
  <c r="BI988" i="4"/>
  <c r="BH988" i="4"/>
  <c r="BG988" i="4"/>
  <c r="BF988" i="4"/>
  <c r="T988" i="4"/>
  <c r="R988" i="4"/>
  <c r="P988" i="4"/>
  <c r="BI986" i="4"/>
  <c r="BH986" i="4"/>
  <c r="BG986" i="4"/>
  <c r="BF986" i="4"/>
  <c r="T986" i="4"/>
  <c r="R986" i="4"/>
  <c r="P986" i="4"/>
  <c r="BI983" i="4"/>
  <c r="BH983" i="4"/>
  <c r="BG983" i="4"/>
  <c r="BF983" i="4"/>
  <c r="T983" i="4"/>
  <c r="R983" i="4"/>
  <c r="P983" i="4"/>
  <c r="BI981" i="4"/>
  <c r="BH981" i="4"/>
  <c r="BG981" i="4"/>
  <c r="BF981" i="4"/>
  <c r="T981" i="4"/>
  <c r="R981" i="4"/>
  <c r="P981" i="4"/>
  <c r="BI979" i="4"/>
  <c r="BH979" i="4"/>
  <c r="BG979" i="4"/>
  <c r="BF979" i="4"/>
  <c r="T979" i="4"/>
  <c r="R979" i="4"/>
  <c r="P979" i="4"/>
  <c r="BI976" i="4"/>
  <c r="BH976" i="4"/>
  <c r="BG976" i="4"/>
  <c r="BF976" i="4"/>
  <c r="T976" i="4"/>
  <c r="R976" i="4"/>
  <c r="P976" i="4"/>
  <c r="BI974" i="4"/>
  <c r="BH974" i="4"/>
  <c r="BG974" i="4"/>
  <c r="BF974" i="4"/>
  <c r="T974" i="4"/>
  <c r="R974" i="4"/>
  <c r="P974" i="4"/>
  <c r="BI968" i="4"/>
  <c r="BH968" i="4"/>
  <c r="BG968" i="4"/>
  <c r="BF968" i="4"/>
  <c r="T968" i="4"/>
  <c r="R968" i="4"/>
  <c r="P968" i="4"/>
  <c r="BI965" i="4"/>
  <c r="BH965" i="4"/>
  <c r="BG965" i="4"/>
  <c r="BF965" i="4"/>
  <c r="T965" i="4"/>
  <c r="R965" i="4"/>
  <c r="P965" i="4"/>
  <c r="BI963" i="4"/>
  <c r="BH963" i="4"/>
  <c r="BG963" i="4"/>
  <c r="BF963" i="4"/>
  <c r="T963" i="4"/>
  <c r="R963" i="4"/>
  <c r="P963" i="4"/>
  <c r="BI960" i="4"/>
  <c r="BH960" i="4"/>
  <c r="BG960" i="4"/>
  <c r="BF960" i="4"/>
  <c r="T960" i="4"/>
  <c r="R960" i="4"/>
  <c r="P960" i="4"/>
  <c r="BI958" i="4"/>
  <c r="BH958" i="4"/>
  <c r="BG958" i="4"/>
  <c r="BF958" i="4"/>
  <c r="T958" i="4"/>
  <c r="R958" i="4"/>
  <c r="P958" i="4"/>
  <c r="BI955" i="4"/>
  <c r="BH955" i="4"/>
  <c r="BG955" i="4"/>
  <c r="BF955" i="4"/>
  <c r="T955" i="4"/>
  <c r="R955" i="4"/>
  <c r="P955" i="4"/>
  <c r="BI953" i="4"/>
  <c r="BH953" i="4"/>
  <c r="BG953" i="4"/>
  <c r="BF953" i="4"/>
  <c r="T953" i="4"/>
  <c r="R953" i="4"/>
  <c r="P953" i="4"/>
  <c r="BI945" i="4"/>
  <c r="BH945" i="4"/>
  <c r="BG945" i="4"/>
  <c r="BF945" i="4"/>
  <c r="T945" i="4"/>
  <c r="R945" i="4"/>
  <c r="P945" i="4"/>
  <c r="BI943" i="4"/>
  <c r="BH943" i="4"/>
  <c r="BG943" i="4"/>
  <c r="BF943" i="4"/>
  <c r="T943" i="4"/>
  <c r="R943" i="4"/>
  <c r="P943" i="4"/>
  <c r="BI941" i="4"/>
  <c r="BH941" i="4"/>
  <c r="BG941" i="4"/>
  <c r="BF941" i="4"/>
  <c r="T941" i="4"/>
  <c r="R941" i="4"/>
  <c r="P941" i="4"/>
  <c r="BI938" i="4"/>
  <c r="BH938" i="4"/>
  <c r="BG938" i="4"/>
  <c r="BF938" i="4"/>
  <c r="T938" i="4"/>
  <c r="R938" i="4"/>
  <c r="P938" i="4"/>
  <c r="BI935" i="4"/>
  <c r="BH935" i="4"/>
  <c r="BG935" i="4"/>
  <c r="BF935" i="4"/>
  <c r="T935" i="4"/>
  <c r="R935" i="4"/>
  <c r="P935" i="4"/>
  <c r="BI930" i="4"/>
  <c r="BH930" i="4"/>
  <c r="BG930" i="4"/>
  <c r="BF930" i="4"/>
  <c r="T930" i="4"/>
  <c r="R930" i="4"/>
  <c r="P930" i="4"/>
  <c r="BI925" i="4"/>
  <c r="BH925" i="4"/>
  <c r="BG925" i="4"/>
  <c r="BF925" i="4"/>
  <c r="T925" i="4"/>
  <c r="R925" i="4"/>
  <c r="P925" i="4"/>
  <c r="BI923" i="4"/>
  <c r="BH923" i="4"/>
  <c r="BG923" i="4"/>
  <c r="BF923" i="4"/>
  <c r="T923" i="4"/>
  <c r="R923" i="4"/>
  <c r="P923" i="4"/>
  <c r="BI917" i="4"/>
  <c r="BH917" i="4"/>
  <c r="BG917" i="4"/>
  <c r="BF917" i="4"/>
  <c r="T917" i="4"/>
  <c r="R917" i="4"/>
  <c r="P917" i="4"/>
  <c r="BI915" i="4"/>
  <c r="BH915" i="4"/>
  <c r="BG915" i="4"/>
  <c r="BF915" i="4"/>
  <c r="T915" i="4"/>
  <c r="R915" i="4"/>
  <c r="P915" i="4"/>
  <c r="BI910" i="4"/>
  <c r="BH910" i="4"/>
  <c r="BG910" i="4"/>
  <c r="BF910" i="4"/>
  <c r="T910" i="4"/>
  <c r="R910" i="4"/>
  <c r="P910" i="4"/>
  <c r="BI908" i="4"/>
  <c r="BH908" i="4"/>
  <c r="BG908" i="4"/>
  <c r="BF908" i="4"/>
  <c r="T908" i="4"/>
  <c r="R908" i="4"/>
  <c r="P908" i="4"/>
  <c r="BI903" i="4"/>
  <c r="BH903" i="4"/>
  <c r="BG903" i="4"/>
  <c r="BF903" i="4"/>
  <c r="T903" i="4"/>
  <c r="R903" i="4"/>
  <c r="P903" i="4"/>
  <c r="BI901" i="4"/>
  <c r="BH901" i="4"/>
  <c r="BG901" i="4"/>
  <c r="BF901" i="4"/>
  <c r="T901" i="4"/>
  <c r="R901" i="4"/>
  <c r="P901" i="4"/>
  <c r="BI899" i="4"/>
  <c r="BH899" i="4"/>
  <c r="BG899" i="4"/>
  <c r="BF899" i="4"/>
  <c r="T899" i="4"/>
  <c r="R899" i="4"/>
  <c r="P899" i="4"/>
  <c r="BI895" i="4"/>
  <c r="BH895" i="4"/>
  <c r="BG895" i="4"/>
  <c r="BF895" i="4"/>
  <c r="T895" i="4"/>
  <c r="R895" i="4"/>
  <c r="P895" i="4"/>
  <c r="BI892" i="4"/>
  <c r="BH892" i="4"/>
  <c r="BG892" i="4"/>
  <c r="BF892" i="4"/>
  <c r="T892" i="4"/>
  <c r="R892" i="4"/>
  <c r="P892" i="4"/>
  <c r="BI888" i="4"/>
  <c r="BH888" i="4"/>
  <c r="BG888" i="4"/>
  <c r="BF888" i="4"/>
  <c r="T888" i="4"/>
  <c r="R888" i="4"/>
  <c r="P888" i="4"/>
  <c r="BI885" i="4"/>
  <c r="BH885" i="4"/>
  <c r="BG885" i="4"/>
  <c r="BF885" i="4"/>
  <c r="T885" i="4"/>
  <c r="R885" i="4"/>
  <c r="P885" i="4"/>
  <c r="BI883" i="4"/>
  <c r="BH883" i="4"/>
  <c r="BG883" i="4"/>
  <c r="BF883" i="4"/>
  <c r="T883" i="4"/>
  <c r="R883" i="4"/>
  <c r="P883" i="4"/>
  <c r="BI881" i="4"/>
  <c r="BH881" i="4"/>
  <c r="BG881" i="4"/>
  <c r="BF881" i="4"/>
  <c r="T881" i="4"/>
  <c r="R881" i="4"/>
  <c r="P881" i="4"/>
  <c r="BI877" i="4"/>
  <c r="BH877" i="4"/>
  <c r="BG877" i="4"/>
  <c r="BF877" i="4"/>
  <c r="T877" i="4"/>
  <c r="R877" i="4"/>
  <c r="P877" i="4"/>
  <c r="BI872" i="4"/>
  <c r="BH872" i="4"/>
  <c r="BG872" i="4"/>
  <c r="BF872" i="4"/>
  <c r="T872" i="4"/>
  <c r="R872" i="4"/>
  <c r="P872" i="4"/>
  <c r="BI867" i="4"/>
  <c r="BH867" i="4"/>
  <c r="BG867" i="4"/>
  <c r="BF867" i="4"/>
  <c r="T867" i="4"/>
  <c r="R867" i="4"/>
  <c r="P867" i="4"/>
  <c r="BI863" i="4"/>
  <c r="BH863" i="4"/>
  <c r="BG863" i="4"/>
  <c r="BF863" i="4"/>
  <c r="T863" i="4"/>
  <c r="R863" i="4"/>
  <c r="P863" i="4"/>
  <c r="BI859" i="4"/>
  <c r="BH859" i="4"/>
  <c r="BG859" i="4"/>
  <c r="BF859" i="4"/>
  <c r="T859" i="4"/>
  <c r="R859" i="4"/>
  <c r="P859" i="4"/>
  <c r="BI856" i="4"/>
  <c r="BH856" i="4"/>
  <c r="BG856" i="4"/>
  <c r="BF856" i="4"/>
  <c r="T856" i="4"/>
  <c r="R856" i="4"/>
  <c r="P856" i="4"/>
  <c r="BI848" i="4"/>
  <c r="BH848" i="4"/>
  <c r="BG848" i="4"/>
  <c r="BF848" i="4"/>
  <c r="T848" i="4"/>
  <c r="R848" i="4"/>
  <c r="P848" i="4"/>
  <c r="BI845" i="4"/>
  <c r="BH845" i="4"/>
  <c r="BG845" i="4"/>
  <c r="BF845" i="4"/>
  <c r="T845" i="4"/>
  <c r="R845" i="4"/>
  <c r="P845" i="4"/>
  <c r="BI835" i="4"/>
  <c r="BH835" i="4"/>
  <c r="BG835" i="4"/>
  <c r="BF835" i="4"/>
  <c r="T835" i="4"/>
  <c r="R835" i="4"/>
  <c r="P835" i="4"/>
  <c r="BI833" i="4"/>
  <c r="BH833" i="4"/>
  <c r="BG833" i="4"/>
  <c r="BF833" i="4"/>
  <c r="T833" i="4"/>
  <c r="R833" i="4"/>
  <c r="P833" i="4"/>
  <c r="BI829" i="4"/>
  <c r="BH829" i="4"/>
  <c r="BG829" i="4"/>
  <c r="BF829" i="4"/>
  <c r="T829" i="4"/>
  <c r="R829" i="4"/>
  <c r="P829" i="4"/>
  <c r="BI827" i="4"/>
  <c r="BH827" i="4"/>
  <c r="BG827" i="4"/>
  <c r="BF827" i="4"/>
  <c r="T827" i="4"/>
  <c r="R827" i="4"/>
  <c r="P827" i="4"/>
  <c r="BI823" i="4"/>
  <c r="BH823" i="4"/>
  <c r="BG823" i="4"/>
  <c r="BF823" i="4"/>
  <c r="T823" i="4"/>
  <c r="R823" i="4"/>
  <c r="P823" i="4"/>
  <c r="BI821" i="4"/>
  <c r="BH821" i="4"/>
  <c r="BG821" i="4"/>
  <c r="BF821" i="4"/>
  <c r="T821" i="4"/>
  <c r="R821" i="4"/>
  <c r="P821" i="4"/>
  <c r="BI810" i="4"/>
  <c r="BH810" i="4"/>
  <c r="BG810" i="4"/>
  <c r="BF810" i="4"/>
  <c r="T810" i="4"/>
  <c r="R810" i="4"/>
  <c r="P810" i="4"/>
  <c r="BI807" i="4"/>
  <c r="BH807" i="4"/>
  <c r="BG807" i="4"/>
  <c r="BF807" i="4"/>
  <c r="T807" i="4"/>
  <c r="R807" i="4"/>
  <c r="P807" i="4"/>
  <c r="BI804" i="4"/>
  <c r="BH804" i="4"/>
  <c r="BG804" i="4"/>
  <c r="BF804" i="4"/>
  <c r="T804" i="4"/>
  <c r="R804" i="4"/>
  <c r="P804" i="4"/>
  <c r="BI802" i="4"/>
  <c r="BH802" i="4"/>
  <c r="BG802" i="4"/>
  <c r="BF802" i="4"/>
  <c r="T802" i="4"/>
  <c r="R802" i="4"/>
  <c r="P802" i="4"/>
  <c r="BI798" i="4"/>
  <c r="BH798" i="4"/>
  <c r="BG798" i="4"/>
  <c r="BF798" i="4"/>
  <c r="T798" i="4"/>
  <c r="R798" i="4"/>
  <c r="P798" i="4"/>
  <c r="BI796" i="4"/>
  <c r="BH796" i="4"/>
  <c r="BG796" i="4"/>
  <c r="BF796" i="4"/>
  <c r="T796" i="4"/>
  <c r="R796" i="4"/>
  <c r="P796" i="4"/>
  <c r="BI792" i="4"/>
  <c r="BH792" i="4"/>
  <c r="BG792" i="4"/>
  <c r="BF792" i="4"/>
  <c r="T792" i="4"/>
  <c r="R792" i="4"/>
  <c r="P792" i="4"/>
  <c r="BI790" i="4"/>
  <c r="BH790" i="4"/>
  <c r="BG790" i="4"/>
  <c r="BF790" i="4"/>
  <c r="T790" i="4"/>
  <c r="R790" i="4"/>
  <c r="P790" i="4"/>
  <c r="BI786" i="4"/>
  <c r="BH786" i="4"/>
  <c r="BG786" i="4"/>
  <c r="BF786" i="4"/>
  <c r="T786" i="4"/>
  <c r="R786" i="4"/>
  <c r="P786" i="4"/>
  <c r="BI782" i="4"/>
  <c r="BH782" i="4"/>
  <c r="BG782" i="4"/>
  <c r="BF782" i="4"/>
  <c r="T782" i="4"/>
  <c r="R782" i="4"/>
  <c r="P782" i="4"/>
  <c r="BI777" i="4"/>
  <c r="BH777" i="4"/>
  <c r="BG777" i="4"/>
  <c r="BF777" i="4"/>
  <c r="T777" i="4"/>
  <c r="R777" i="4"/>
  <c r="P777" i="4"/>
  <c r="BI773" i="4"/>
  <c r="BH773" i="4"/>
  <c r="BG773" i="4"/>
  <c r="BF773" i="4"/>
  <c r="T773" i="4"/>
  <c r="R773" i="4"/>
  <c r="P773" i="4"/>
  <c r="BI769" i="4"/>
  <c r="BH769" i="4"/>
  <c r="BG769" i="4"/>
  <c r="BF769" i="4"/>
  <c r="T769" i="4"/>
  <c r="R769" i="4"/>
  <c r="P769" i="4"/>
  <c r="BI765" i="4"/>
  <c r="BH765" i="4"/>
  <c r="BG765" i="4"/>
  <c r="BF765" i="4"/>
  <c r="T765" i="4"/>
  <c r="R765" i="4"/>
  <c r="P765" i="4"/>
  <c r="BI759" i="4"/>
  <c r="BH759" i="4"/>
  <c r="BG759" i="4"/>
  <c r="BF759" i="4"/>
  <c r="T759" i="4"/>
  <c r="R759" i="4"/>
  <c r="P759" i="4"/>
  <c r="BI756" i="4"/>
  <c r="BH756" i="4"/>
  <c r="BG756" i="4"/>
  <c r="BF756" i="4"/>
  <c r="T756" i="4"/>
  <c r="R756" i="4"/>
  <c r="P756" i="4"/>
  <c r="BI751" i="4"/>
  <c r="BH751" i="4"/>
  <c r="BG751" i="4"/>
  <c r="BF751" i="4"/>
  <c r="T751" i="4"/>
  <c r="R751" i="4"/>
  <c r="P751" i="4"/>
  <c r="BI748" i="4"/>
  <c r="BH748" i="4"/>
  <c r="BG748" i="4"/>
  <c r="BF748" i="4"/>
  <c r="T748" i="4"/>
  <c r="R748" i="4"/>
  <c r="P748" i="4"/>
  <c r="BI744" i="4"/>
  <c r="BH744" i="4"/>
  <c r="BG744" i="4"/>
  <c r="BF744" i="4"/>
  <c r="T744" i="4"/>
  <c r="R744" i="4"/>
  <c r="P744" i="4"/>
  <c r="BI739" i="4"/>
  <c r="BH739" i="4"/>
  <c r="BG739" i="4"/>
  <c r="BF739" i="4"/>
  <c r="T739" i="4"/>
  <c r="R739" i="4"/>
  <c r="P739" i="4"/>
  <c r="BI736" i="4"/>
  <c r="BH736" i="4"/>
  <c r="BG736" i="4"/>
  <c r="BF736" i="4"/>
  <c r="T736" i="4"/>
  <c r="R736" i="4"/>
  <c r="P736" i="4"/>
  <c r="BI734" i="4"/>
  <c r="BH734" i="4"/>
  <c r="BG734" i="4"/>
  <c r="BF734" i="4"/>
  <c r="T734" i="4"/>
  <c r="R734" i="4"/>
  <c r="P734" i="4"/>
  <c r="BI732" i="4"/>
  <c r="BH732" i="4"/>
  <c r="BG732" i="4"/>
  <c r="BF732" i="4"/>
  <c r="T732" i="4"/>
  <c r="R732" i="4"/>
  <c r="P732" i="4"/>
  <c r="BI726" i="4"/>
  <c r="BH726" i="4"/>
  <c r="BG726" i="4"/>
  <c r="BF726" i="4"/>
  <c r="T726" i="4"/>
  <c r="R726" i="4"/>
  <c r="P726" i="4"/>
  <c r="BI715" i="4"/>
  <c r="BH715" i="4"/>
  <c r="BG715" i="4"/>
  <c r="BF715" i="4"/>
  <c r="T715" i="4"/>
  <c r="R715" i="4"/>
  <c r="P715" i="4"/>
  <c r="BI704" i="4"/>
  <c r="BH704" i="4"/>
  <c r="BG704" i="4"/>
  <c r="BF704" i="4"/>
  <c r="T704" i="4"/>
  <c r="R704" i="4"/>
  <c r="P704" i="4"/>
  <c r="BI699" i="4"/>
  <c r="BH699" i="4"/>
  <c r="BG699" i="4"/>
  <c r="BF699" i="4"/>
  <c r="T699" i="4"/>
  <c r="R699" i="4"/>
  <c r="P699" i="4"/>
  <c r="BI688" i="4"/>
  <c r="BH688" i="4"/>
  <c r="BG688" i="4"/>
  <c r="BF688" i="4"/>
  <c r="T688" i="4"/>
  <c r="R688" i="4"/>
  <c r="P688" i="4"/>
  <c r="BI685" i="4"/>
  <c r="BH685" i="4"/>
  <c r="BG685" i="4"/>
  <c r="BF685" i="4"/>
  <c r="T685" i="4"/>
  <c r="R685" i="4"/>
  <c r="P685" i="4"/>
  <c r="BI683" i="4"/>
  <c r="BH683" i="4"/>
  <c r="BG683" i="4"/>
  <c r="BF683" i="4"/>
  <c r="T683" i="4"/>
  <c r="R683" i="4"/>
  <c r="P683" i="4"/>
  <c r="BI678" i="4"/>
  <c r="BH678" i="4"/>
  <c r="BG678" i="4"/>
  <c r="BF678" i="4"/>
  <c r="T678" i="4"/>
  <c r="R678" i="4"/>
  <c r="P678" i="4"/>
  <c r="BI676" i="4"/>
  <c r="BH676" i="4"/>
  <c r="BG676" i="4"/>
  <c r="BF676" i="4"/>
  <c r="T676" i="4"/>
  <c r="R676" i="4"/>
  <c r="P676" i="4"/>
  <c r="BI674" i="4"/>
  <c r="BH674" i="4"/>
  <c r="BG674" i="4"/>
  <c r="BF674" i="4"/>
  <c r="T674" i="4"/>
  <c r="R674" i="4"/>
  <c r="P674" i="4"/>
  <c r="BI672" i="4"/>
  <c r="BH672" i="4"/>
  <c r="BG672" i="4"/>
  <c r="BF672" i="4"/>
  <c r="T672" i="4"/>
  <c r="R672" i="4"/>
  <c r="P672" i="4"/>
  <c r="BI670" i="4"/>
  <c r="BH670" i="4"/>
  <c r="BG670" i="4"/>
  <c r="BF670" i="4"/>
  <c r="T670" i="4"/>
  <c r="R670" i="4"/>
  <c r="P670" i="4"/>
  <c r="BI666" i="4"/>
  <c r="BH666" i="4"/>
  <c r="BG666" i="4"/>
  <c r="BF666" i="4"/>
  <c r="T666" i="4"/>
  <c r="R666" i="4"/>
  <c r="P666" i="4"/>
  <c r="BI664" i="4"/>
  <c r="BH664" i="4"/>
  <c r="BG664" i="4"/>
  <c r="BF664" i="4"/>
  <c r="T664" i="4"/>
  <c r="R664" i="4"/>
  <c r="P664" i="4"/>
  <c r="BI662" i="4"/>
  <c r="BH662" i="4"/>
  <c r="BG662" i="4"/>
  <c r="BF662" i="4"/>
  <c r="T662" i="4"/>
  <c r="R662" i="4"/>
  <c r="P662" i="4"/>
  <c r="BI655" i="4"/>
  <c r="BH655" i="4"/>
  <c r="BG655" i="4"/>
  <c r="BF655" i="4"/>
  <c r="T655" i="4"/>
  <c r="R655" i="4"/>
  <c r="P655" i="4"/>
  <c r="BI651" i="4"/>
  <c r="BH651" i="4"/>
  <c r="BG651" i="4"/>
  <c r="BF651" i="4"/>
  <c r="T651" i="4"/>
  <c r="R651" i="4"/>
  <c r="P651" i="4"/>
  <c r="BI648" i="4"/>
  <c r="BH648" i="4"/>
  <c r="BG648" i="4"/>
  <c r="BF648" i="4"/>
  <c r="T648" i="4"/>
  <c r="R648" i="4"/>
  <c r="P648" i="4"/>
  <c r="BI646" i="4"/>
  <c r="BH646" i="4"/>
  <c r="BG646" i="4"/>
  <c r="BF646" i="4"/>
  <c r="T646" i="4"/>
  <c r="R646" i="4"/>
  <c r="P646" i="4"/>
  <c r="BI644" i="4"/>
  <c r="BH644" i="4"/>
  <c r="BG644" i="4"/>
  <c r="BF644" i="4"/>
  <c r="T644" i="4"/>
  <c r="R644" i="4"/>
  <c r="P644" i="4"/>
  <c r="BI641" i="4"/>
  <c r="BH641" i="4"/>
  <c r="BG641" i="4"/>
  <c r="BF641" i="4"/>
  <c r="T641" i="4"/>
  <c r="R641" i="4"/>
  <c r="P641" i="4"/>
  <c r="BI639" i="4"/>
  <c r="BH639" i="4"/>
  <c r="BG639" i="4"/>
  <c r="BF639" i="4"/>
  <c r="T639" i="4"/>
  <c r="R639" i="4"/>
  <c r="P639" i="4"/>
  <c r="BI635" i="4"/>
  <c r="BH635" i="4"/>
  <c r="BG635" i="4"/>
  <c r="BF635" i="4"/>
  <c r="T635" i="4"/>
  <c r="R635" i="4"/>
  <c r="P635" i="4"/>
  <c r="BI631" i="4"/>
  <c r="BH631" i="4"/>
  <c r="BG631" i="4"/>
  <c r="BF631" i="4"/>
  <c r="T631" i="4"/>
  <c r="R631" i="4"/>
  <c r="P631" i="4"/>
  <c r="BI627" i="4"/>
  <c r="BH627" i="4"/>
  <c r="BG627" i="4"/>
  <c r="BF627" i="4"/>
  <c r="T627" i="4"/>
  <c r="R627" i="4"/>
  <c r="P627" i="4"/>
  <c r="BI622" i="4"/>
  <c r="BH622" i="4"/>
  <c r="BG622" i="4"/>
  <c r="BF622" i="4"/>
  <c r="T622" i="4"/>
  <c r="R622" i="4"/>
  <c r="P622" i="4"/>
  <c r="BI620" i="4"/>
  <c r="BH620" i="4"/>
  <c r="BG620" i="4"/>
  <c r="BF620" i="4"/>
  <c r="T620" i="4"/>
  <c r="R620" i="4"/>
  <c r="P620" i="4"/>
  <c r="BI617" i="4"/>
  <c r="BH617" i="4"/>
  <c r="BG617" i="4"/>
  <c r="BF617" i="4"/>
  <c r="T617" i="4"/>
  <c r="R617" i="4"/>
  <c r="P617" i="4"/>
  <c r="BI615" i="4"/>
  <c r="BH615" i="4"/>
  <c r="BG615" i="4"/>
  <c r="BF615" i="4"/>
  <c r="T615" i="4"/>
  <c r="R615" i="4"/>
  <c r="P615" i="4"/>
  <c r="BI611" i="4"/>
  <c r="BH611" i="4"/>
  <c r="BG611" i="4"/>
  <c r="BF611" i="4"/>
  <c r="T611" i="4"/>
  <c r="R611" i="4"/>
  <c r="P611" i="4"/>
  <c r="BI607" i="4"/>
  <c r="BH607" i="4"/>
  <c r="BG607" i="4"/>
  <c r="BF607" i="4"/>
  <c r="T607" i="4"/>
  <c r="R607" i="4"/>
  <c r="P607" i="4"/>
  <c r="BI603" i="4"/>
  <c r="BH603" i="4"/>
  <c r="BG603" i="4"/>
  <c r="BF603" i="4"/>
  <c r="T603" i="4"/>
  <c r="R603" i="4"/>
  <c r="P603" i="4"/>
  <c r="BI598" i="4"/>
  <c r="BH598" i="4"/>
  <c r="BG598" i="4"/>
  <c r="BF598" i="4"/>
  <c r="T598" i="4"/>
  <c r="R598" i="4"/>
  <c r="P598" i="4"/>
  <c r="BI594" i="4"/>
  <c r="BH594" i="4"/>
  <c r="BG594" i="4"/>
  <c r="BF594" i="4"/>
  <c r="T594" i="4"/>
  <c r="R594" i="4"/>
  <c r="P594" i="4"/>
  <c r="BI590" i="4"/>
  <c r="BH590" i="4"/>
  <c r="BG590" i="4"/>
  <c r="BF590" i="4"/>
  <c r="T590" i="4"/>
  <c r="R590" i="4"/>
  <c r="P590" i="4"/>
  <c r="BI586" i="4"/>
  <c r="BH586" i="4"/>
  <c r="BG586" i="4"/>
  <c r="BF586" i="4"/>
  <c r="T586" i="4"/>
  <c r="R586" i="4"/>
  <c r="P586" i="4"/>
  <c r="BI581" i="4"/>
  <c r="BH581" i="4"/>
  <c r="BG581" i="4"/>
  <c r="BF581" i="4"/>
  <c r="T581" i="4"/>
  <c r="R581" i="4"/>
  <c r="P581" i="4"/>
  <c r="BI577" i="4"/>
  <c r="BH577" i="4"/>
  <c r="BG577" i="4"/>
  <c r="BF577" i="4"/>
  <c r="T577" i="4"/>
  <c r="R577" i="4"/>
  <c r="P577" i="4"/>
  <c r="BI573" i="4"/>
  <c r="BH573" i="4"/>
  <c r="BG573" i="4"/>
  <c r="BF573" i="4"/>
  <c r="T573" i="4"/>
  <c r="R573" i="4"/>
  <c r="P573" i="4"/>
  <c r="BI569" i="4"/>
  <c r="BH569" i="4"/>
  <c r="BG569" i="4"/>
  <c r="BF569" i="4"/>
  <c r="T569" i="4"/>
  <c r="R569" i="4"/>
  <c r="P569" i="4"/>
  <c r="BI564" i="4"/>
  <c r="BH564" i="4"/>
  <c r="BG564" i="4"/>
  <c r="BF564" i="4"/>
  <c r="T564" i="4"/>
  <c r="R564" i="4"/>
  <c r="P564" i="4"/>
  <c r="BI560" i="4"/>
  <c r="BH560" i="4"/>
  <c r="BG560" i="4"/>
  <c r="BF560" i="4"/>
  <c r="T560" i="4"/>
  <c r="R560" i="4"/>
  <c r="P560" i="4"/>
  <c r="BI558" i="4"/>
  <c r="BH558" i="4"/>
  <c r="BG558" i="4"/>
  <c r="BF558" i="4"/>
  <c r="T558" i="4"/>
  <c r="R558" i="4"/>
  <c r="P558" i="4"/>
  <c r="BI554" i="4"/>
  <c r="BH554" i="4"/>
  <c r="BG554" i="4"/>
  <c r="BF554" i="4"/>
  <c r="T554" i="4"/>
  <c r="T553" i="4"/>
  <c r="R554" i="4"/>
  <c r="R553" i="4" s="1"/>
  <c r="P554" i="4"/>
  <c r="P553" i="4"/>
  <c r="BI551" i="4"/>
  <c r="BH551" i="4"/>
  <c r="BG551" i="4"/>
  <c r="BF551" i="4"/>
  <c r="T551" i="4"/>
  <c r="T550" i="4" s="1"/>
  <c r="R551" i="4"/>
  <c r="R550" i="4" s="1"/>
  <c r="P551" i="4"/>
  <c r="P550" i="4" s="1"/>
  <c r="BI546" i="4"/>
  <c r="BH546" i="4"/>
  <c r="BG546" i="4"/>
  <c r="BF546" i="4"/>
  <c r="T546" i="4"/>
  <c r="R546" i="4"/>
  <c r="P546" i="4"/>
  <c r="BI542" i="4"/>
  <c r="BH542" i="4"/>
  <c r="BG542" i="4"/>
  <c r="BF542" i="4"/>
  <c r="T542" i="4"/>
  <c r="R542" i="4"/>
  <c r="P542" i="4"/>
  <c r="BI540" i="4"/>
  <c r="BH540" i="4"/>
  <c r="BG540" i="4"/>
  <c r="BF540" i="4"/>
  <c r="T540" i="4"/>
  <c r="R540" i="4"/>
  <c r="P540" i="4"/>
  <c r="BI536" i="4"/>
  <c r="BH536" i="4"/>
  <c r="BG536" i="4"/>
  <c r="BF536" i="4"/>
  <c r="T536" i="4"/>
  <c r="R536" i="4"/>
  <c r="P536" i="4"/>
  <c r="BI531" i="4"/>
  <c r="BH531" i="4"/>
  <c r="BG531" i="4"/>
  <c r="BF531" i="4"/>
  <c r="T531" i="4"/>
  <c r="R531" i="4"/>
  <c r="P531" i="4"/>
  <c r="BI522" i="4"/>
  <c r="BH522" i="4"/>
  <c r="BG522" i="4"/>
  <c r="BF522" i="4"/>
  <c r="T522" i="4"/>
  <c r="R522" i="4"/>
  <c r="P522" i="4"/>
  <c r="BI520" i="4"/>
  <c r="BH520" i="4"/>
  <c r="BG520" i="4"/>
  <c r="BF520" i="4"/>
  <c r="T520" i="4"/>
  <c r="R520" i="4"/>
  <c r="P520" i="4"/>
  <c r="BI514" i="4"/>
  <c r="BH514" i="4"/>
  <c r="BG514" i="4"/>
  <c r="BF514" i="4"/>
  <c r="T514" i="4"/>
  <c r="R514" i="4"/>
  <c r="P514" i="4"/>
  <c r="BI506" i="4"/>
  <c r="BH506" i="4"/>
  <c r="BG506" i="4"/>
  <c r="BF506" i="4"/>
  <c r="T506" i="4"/>
  <c r="R506" i="4"/>
  <c r="P506" i="4"/>
  <c r="BI495" i="4"/>
  <c r="BH495" i="4"/>
  <c r="BG495" i="4"/>
  <c r="BF495" i="4"/>
  <c r="T495" i="4"/>
  <c r="R495" i="4"/>
  <c r="P495" i="4"/>
  <c r="BI490" i="4"/>
  <c r="BH490" i="4"/>
  <c r="BG490" i="4"/>
  <c r="BF490" i="4"/>
  <c r="T490" i="4"/>
  <c r="R490" i="4"/>
  <c r="P490" i="4"/>
  <c r="BI486" i="4"/>
  <c r="BH486" i="4"/>
  <c r="BG486" i="4"/>
  <c r="BF486" i="4"/>
  <c r="T486" i="4"/>
  <c r="R486" i="4"/>
  <c r="P486" i="4"/>
  <c r="BI478" i="4"/>
  <c r="BH478" i="4"/>
  <c r="BG478" i="4"/>
  <c r="BF478" i="4"/>
  <c r="T478" i="4"/>
  <c r="R478" i="4"/>
  <c r="P478" i="4"/>
  <c r="BI473" i="4"/>
  <c r="BH473" i="4"/>
  <c r="BG473" i="4"/>
  <c r="BF473" i="4"/>
  <c r="T473" i="4"/>
  <c r="R473" i="4"/>
  <c r="P473" i="4"/>
  <c r="BI466" i="4"/>
  <c r="BH466" i="4"/>
  <c r="BG466" i="4"/>
  <c r="BF466" i="4"/>
  <c r="T466" i="4"/>
  <c r="R466" i="4"/>
  <c r="P466" i="4"/>
  <c r="BI462" i="4"/>
  <c r="BH462" i="4"/>
  <c r="BG462" i="4"/>
  <c r="BF462" i="4"/>
  <c r="T462" i="4"/>
  <c r="R462" i="4"/>
  <c r="P462" i="4"/>
  <c r="BI454" i="4"/>
  <c r="BH454" i="4"/>
  <c r="BG454" i="4"/>
  <c r="BF454" i="4"/>
  <c r="T454" i="4"/>
  <c r="R454" i="4"/>
  <c r="P454" i="4"/>
  <c r="BI452" i="4"/>
  <c r="BH452" i="4"/>
  <c r="BG452" i="4"/>
  <c r="BF452" i="4"/>
  <c r="T452" i="4"/>
  <c r="R452" i="4"/>
  <c r="P452" i="4"/>
  <c r="BI448" i="4"/>
  <c r="BH448" i="4"/>
  <c r="BG448" i="4"/>
  <c r="BF448" i="4"/>
  <c r="T448" i="4"/>
  <c r="R448" i="4"/>
  <c r="P448" i="4"/>
  <c r="BI444" i="4"/>
  <c r="BH444" i="4"/>
  <c r="BG444" i="4"/>
  <c r="BF444" i="4"/>
  <c r="T444" i="4"/>
  <c r="R444" i="4"/>
  <c r="P444" i="4"/>
  <c r="BI440" i="4"/>
  <c r="BH440" i="4"/>
  <c r="BG440" i="4"/>
  <c r="BF440" i="4"/>
  <c r="T440" i="4"/>
  <c r="R440" i="4"/>
  <c r="P440" i="4"/>
  <c r="BI433" i="4"/>
  <c r="BH433" i="4"/>
  <c r="BG433" i="4"/>
  <c r="BF433" i="4"/>
  <c r="T433" i="4"/>
  <c r="R433" i="4"/>
  <c r="P433" i="4"/>
  <c r="BI430" i="4"/>
  <c r="BH430" i="4"/>
  <c r="BG430" i="4"/>
  <c r="BF430" i="4"/>
  <c r="T430" i="4"/>
  <c r="R430" i="4"/>
  <c r="P430" i="4"/>
  <c r="BI426" i="4"/>
  <c r="BH426" i="4"/>
  <c r="BG426" i="4"/>
  <c r="BF426" i="4"/>
  <c r="T426" i="4"/>
  <c r="R426" i="4"/>
  <c r="P426" i="4"/>
  <c r="BI422" i="4"/>
  <c r="BH422" i="4"/>
  <c r="BG422" i="4"/>
  <c r="BF422" i="4"/>
  <c r="T422" i="4"/>
  <c r="R422" i="4"/>
  <c r="P422" i="4"/>
  <c r="BI420" i="4"/>
  <c r="BH420" i="4"/>
  <c r="BG420" i="4"/>
  <c r="BF420" i="4"/>
  <c r="T420" i="4"/>
  <c r="R420" i="4"/>
  <c r="P420" i="4"/>
  <c r="BI415" i="4"/>
  <c r="BH415" i="4"/>
  <c r="BG415" i="4"/>
  <c r="BF415" i="4"/>
  <c r="T415" i="4"/>
  <c r="R415" i="4"/>
  <c r="P415" i="4"/>
  <c r="BI410" i="4"/>
  <c r="BH410" i="4"/>
  <c r="BG410" i="4"/>
  <c r="BF410" i="4"/>
  <c r="T410" i="4"/>
  <c r="R410" i="4"/>
  <c r="P410" i="4"/>
  <c r="BI407" i="4"/>
  <c r="BH407" i="4"/>
  <c r="BG407" i="4"/>
  <c r="BF407" i="4"/>
  <c r="T407" i="4"/>
  <c r="R407" i="4"/>
  <c r="P407" i="4"/>
  <c r="BI403" i="4"/>
  <c r="BH403" i="4"/>
  <c r="BG403" i="4"/>
  <c r="BF403" i="4"/>
  <c r="T403" i="4"/>
  <c r="R403" i="4"/>
  <c r="P403" i="4"/>
  <c r="BI401" i="4"/>
  <c r="BH401" i="4"/>
  <c r="BG401" i="4"/>
  <c r="BF401" i="4"/>
  <c r="T401" i="4"/>
  <c r="R401" i="4"/>
  <c r="P401" i="4"/>
  <c r="BI399" i="4"/>
  <c r="BH399" i="4"/>
  <c r="BG399" i="4"/>
  <c r="BF399" i="4"/>
  <c r="T399" i="4"/>
  <c r="R399" i="4"/>
  <c r="P399" i="4"/>
  <c r="BI395" i="4"/>
  <c r="BH395" i="4"/>
  <c r="BG395" i="4"/>
  <c r="BF395" i="4"/>
  <c r="T395" i="4"/>
  <c r="R395" i="4"/>
  <c r="P395" i="4"/>
  <c r="BI380" i="4"/>
  <c r="BH380" i="4"/>
  <c r="BG380" i="4"/>
  <c r="BF380" i="4"/>
  <c r="T380" i="4"/>
  <c r="R380" i="4"/>
  <c r="P380" i="4"/>
  <c r="BI378" i="4"/>
  <c r="BH378" i="4"/>
  <c r="BG378" i="4"/>
  <c r="BF378" i="4"/>
  <c r="T378" i="4"/>
  <c r="R378" i="4"/>
  <c r="P378" i="4"/>
  <c r="BI374" i="4"/>
  <c r="BH374" i="4"/>
  <c r="BG374" i="4"/>
  <c r="BF374" i="4"/>
  <c r="T374" i="4"/>
  <c r="R374" i="4"/>
  <c r="P374" i="4"/>
  <c r="BI359" i="4"/>
  <c r="BH359" i="4"/>
  <c r="BG359" i="4"/>
  <c r="BF359" i="4"/>
  <c r="T359" i="4"/>
  <c r="R359" i="4"/>
  <c r="P359" i="4"/>
  <c r="BI357" i="4"/>
  <c r="BH357" i="4"/>
  <c r="BG357" i="4"/>
  <c r="BF357" i="4"/>
  <c r="T357" i="4"/>
  <c r="R357" i="4"/>
  <c r="P357" i="4"/>
  <c r="BI355" i="4"/>
  <c r="BH355" i="4"/>
  <c r="BG355" i="4"/>
  <c r="BF355" i="4"/>
  <c r="T355" i="4"/>
  <c r="R355" i="4"/>
  <c r="P355" i="4"/>
  <c r="BI350" i="4"/>
  <c r="BH350" i="4"/>
  <c r="BG350" i="4"/>
  <c r="BF350" i="4"/>
  <c r="T350" i="4"/>
  <c r="R350" i="4"/>
  <c r="P350" i="4"/>
  <c r="BI346" i="4"/>
  <c r="BH346" i="4"/>
  <c r="BG346" i="4"/>
  <c r="BF346" i="4"/>
  <c r="T346" i="4"/>
  <c r="R346" i="4"/>
  <c r="P346" i="4"/>
  <c r="BI340" i="4"/>
  <c r="BH340" i="4"/>
  <c r="BG340" i="4"/>
  <c r="BF340" i="4"/>
  <c r="T340" i="4"/>
  <c r="R340" i="4"/>
  <c r="P340" i="4"/>
  <c r="BI337" i="4"/>
  <c r="BH337" i="4"/>
  <c r="BG337" i="4"/>
  <c r="BF337" i="4"/>
  <c r="T337" i="4"/>
  <c r="R337" i="4"/>
  <c r="P337" i="4"/>
  <c r="BI332" i="4"/>
  <c r="BH332" i="4"/>
  <c r="BG332" i="4"/>
  <c r="BF332" i="4"/>
  <c r="T332" i="4"/>
  <c r="R332" i="4"/>
  <c r="P332" i="4"/>
  <c r="BI329" i="4"/>
  <c r="BH329" i="4"/>
  <c r="BG329" i="4"/>
  <c r="BF329" i="4"/>
  <c r="T329" i="4"/>
  <c r="R329" i="4"/>
  <c r="P329" i="4"/>
  <c r="BI327" i="4"/>
  <c r="BH327" i="4"/>
  <c r="BG327" i="4"/>
  <c r="BF327" i="4"/>
  <c r="T327" i="4"/>
  <c r="R327" i="4"/>
  <c r="P327" i="4"/>
  <c r="BI325" i="4"/>
  <c r="BH325" i="4"/>
  <c r="BG325" i="4"/>
  <c r="BF325" i="4"/>
  <c r="T325" i="4"/>
  <c r="R325" i="4"/>
  <c r="P325" i="4"/>
  <c r="BI323" i="4"/>
  <c r="BH323" i="4"/>
  <c r="BG323" i="4"/>
  <c r="BF323" i="4"/>
  <c r="T323" i="4"/>
  <c r="R323" i="4"/>
  <c r="P323" i="4"/>
  <c r="BI321" i="4"/>
  <c r="BH321" i="4"/>
  <c r="BG321" i="4"/>
  <c r="BF321" i="4"/>
  <c r="T321" i="4"/>
  <c r="R321" i="4"/>
  <c r="P321" i="4"/>
  <c r="BI319" i="4"/>
  <c r="BH319" i="4"/>
  <c r="BG319" i="4"/>
  <c r="BF319" i="4"/>
  <c r="T319" i="4"/>
  <c r="R319" i="4"/>
  <c r="P319" i="4"/>
  <c r="BI317" i="4"/>
  <c r="BH317" i="4"/>
  <c r="BG317" i="4"/>
  <c r="BF317" i="4"/>
  <c r="T317" i="4"/>
  <c r="R317" i="4"/>
  <c r="P317" i="4"/>
  <c r="BI315" i="4"/>
  <c r="BH315" i="4"/>
  <c r="BG315" i="4"/>
  <c r="BF315" i="4"/>
  <c r="T315" i="4"/>
  <c r="R315" i="4"/>
  <c r="P315" i="4"/>
  <c r="BI313" i="4"/>
  <c r="BH313" i="4"/>
  <c r="BG313" i="4"/>
  <c r="BF313" i="4"/>
  <c r="T313" i="4"/>
  <c r="R313" i="4"/>
  <c r="P313" i="4"/>
  <c r="BI298" i="4"/>
  <c r="BH298" i="4"/>
  <c r="BG298" i="4"/>
  <c r="BF298" i="4"/>
  <c r="T298" i="4"/>
  <c r="R298" i="4"/>
  <c r="P298" i="4"/>
  <c r="BI289" i="4"/>
  <c r="BH289" i="4"/>
  <c r="BG289" i="4"/>
  <c r="BF289" i="4"/>
  <c r="T289" i="4"/>
  <c r="R289" i="4"/>
  <c r="P289" i="4"/>
  <c r="BI287" i="4"/>
  <c r="BH287" i="4"/>
  <c r="BG287" i="4"/>
  <c r="BF287" i="4"/>
  <c r="T287" i="4"/>
  <c r="R287" i="4"/>
  <c r="P287" i="4"/>
  <c r="BI285" i="4"/>
  <c r="BH285" i="4"/>
  <c r="BG285" i="4"/>
  <c r="BF285" i="4"/>
  <c r="T285" i="4"/>
  <c r="R285" i="4"/>
  <c r="P285" i="4"/>
  <c r="BI281" i="4"/>
  <c r="BH281" i="4"/>
  <c r="BG281" i="4"/>
  <c r="BF281" i="4"/>
  <c r="T281" i="4"/>
  <c r="R281" i="4"/>
  <c r="P281" i="4"/>
  <c r="BI264" i="4"/>
  <c r="BH264" i="4"/>
  <c r="BG264" i="4"/>
  <c r="BF264" i="4"/>
  <c r="T264" i="4"/>
  <c r="R264" i="4"/>
  <c r="P264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2" i="4"/>
  <c r="BH242" i="4"/>
  <c r="BG242" i="4"/>
  <c r="BF242" i="4"/>
  <c r="T242" i="4"/>
  <c r="R242" i="4"/>
  <c r="P242" i="4"/>
  <c r="BI233" i="4"/>
  <c r="BH233" i="4"/>
  <c r="BG233" i="4"/>
  <c r="BF233" i="4"/>
  <c r="T233" i="4"/>
  <c r="R233" i="4"/>
  <c r="P233" i="4"/>
  <c r="BI224" i="4"/>
  <c r="BH224" i="4"/>
  <c r="BG224" i="4"/>
  <c r="BF224" i="4"/>
  <c r="T224" i="4"/>
  <c r="R224" i="4"/>
  <c r="P224" i="4"/>
  <c r="BI215" i="4"/>
  <c r="BH215" i="4"/>
  <c r="BG215" i="4"/>
  <c r="BF215" i="4"/>
  <c r="T215" i="4"/>
  <c r="R215" i="4"/>
  <c r="P215" i="4"/>
  <c r="BI208" i="4"/>
  <c r="BH208" i="4"/>
  <c r="BG208" i="4"/>
  <c r="BF208" i="4"/>
  <c r="T208" i="4"/>
  <c r="R208" i="4"/>
  <c r="P208" i="4"/>
  <c r="BI204" i="4"/>
  <c r="BH204" i="4"/>
  <c r="BG204" i="4"/>
  <c r="BF204" i="4"/>
  <c r="T204" i="4"/>
  <c r="R204" i="4"/>
  <c r="P204" i="4"/>
  <c r="BI194" i="4"/>
  <c r="BH194" i="4"/>
  <c r="BG194" i="4"/>
  <c r="BF194" i="4"/>
  <c r="T194" i="4"/>
  <c r="T189" i="4"/>
  <c r="R194" i="4"/>
  <c r="P194" i="4"/>
  <c r="P189" i="4"/>
  <c r="BI190" i="4"/>
  <c r="BH190" i="4"/>
  <c r="BG190" i="4"/>
  <c r="BF190" i="4"/>
  <c r="T190" i="4"/>
  <c r="R190" i="4"/>
  <c r="R189" i="4" s="1"/>
  <c r="P190" i="4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R181" i="4"/>
  <c r="P181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58" i="4"/>
  <c r="BH158" i="4"/>
  <c r="BG158" i="4"/>
  <c r="BF158" i="4"/>
  <c r="T158" i="4"/>
  <c r="R158" i="4"/>
  <c r="P158" i="4"/>
  <c r="F151" i="4"/>
  <c r="F149" i="4"/>
  <c r="E147" i="4"/>
  <c r="F95" i="4"/>
  <c r="F93" i="4"/>
  <c r="E91" i="4"/>
  <c r="J28" i="4"/>
  <c r="E28" i="4"/>
  <c r="J152" i="4"/>
  <c r="J27" i="4"/>
  <c r="J25" i="4"/>
  <c r="E25" i="4"/>
  <c r="J151" i="4"/>
  <c r="J24" i="4"/>
  <c r="J22" i="4"/>
  <c r="E22" i="4"/>
  <c r="F152" i="4"/>
  <c r="J21" i="4"/>
  <c r="J16" i="4"/>
  <c r="J149" i="4" s="1"/>
  <c r="E7" i="4"/>
  <c r="E85" i="4" s="1"/>
  <c r="J39" i="3"/>
  <c r="J38" i="3"/>
  <c r="AY97" i="1"/>
  <c r="J37" i="3"/>
  <c r="AX97" i="1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F117" i="3"/>
  <c r="F115" i="3"/>
  <c r="E113" i="3"/>
  <c r="F93" i="3"/>
  <c r="F91" i="3"/>
  <c r="E89" i="3"/>
  <c r="J26" i="3"/>
  <c r="E26" i="3"/>
  <c r="J118" i="3" s="1"/>
  <c r="J25" i="3"/>
  <c r="J23" i="3"/>
  <c r="E23" i="3"/>
  <c r="J117" i="3" s="1"/>
  <c r="J22" i="3"/>
  <c r="J20" i="3"/>
  <c r="E20" i="3"/>
  <c r="F94" i="3" s="1"/>
  <c r="J19" i="3"/>
  <c r="J14" i="3"/>
  <c r="J91" i="3"/>
  <c r="E7" i="3"/>
  <c r="E85" i="3"/>
  <c r="J39" i="2"/>
  <c r="J38" i="2"/>
  <c r="AY96" i="1" s="1"/>
  <c r="J37" i="2"/>
  <c r="AX96" i="1" s="1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39" i="2"/>
  <c r="BH139" i="2"/>
  <c r="BG139" i="2"/>
  <c r="F37" i="2" s="1"/>
  <c r="BF139" i="2"/>
  <c r="T139" i="2"/>
  <c r="R139" i="2"/>
  <c r="P139" i="2"/>
  <c r="BI134" i="2"/>
  <c r="BH134" i="2"/>
  <c r="BG134" i="2"/>
  <c r="BF134" i="2"/>
  <c r="T134" i="2"/>
  <c r="R134" i="2"/>
  <c r="P134" i="2"/>
  <c r="BI130" i="2"/>
  <c r="F39" i="2" s="1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F119" i="2"/>
  <c r="F117" i="2"/>
  <c r="E115" i="2"/>
  <c r="F93" i="2"/>
  <c r="F91" i="2"/>
  <c r="E89" i="2"/>
  <c r="J26" i="2"/>
  <c r="E26" i="2"/>
  <c r="J120" i="2" s="1"/>
  <c r="J25" i="2"/>
  <c r="J23" i="2"/>
  <c r="E23" i="2"/>
  <c r="J119" i="2" s="1"/>
  <c r="J22" i="2"/>
  <c r="J20" i="2"/>
  <c r="E20" i="2"/>
  <c r="F120" i="2" s="1"/>
  <c r="J19" i="2"/>
  <c r="J14" i="2"/>
  <c r="J117" i="2" s="1"/>
  <c r="E7" i="2"/>
  <c r="E111" i="2"/>
  <c r="L90" i="1"/>
  <c r="AM90" i="1"/>
  <c r="AM89" i="1"/>
  <c r="L89" i="1"/>
  <c r="AM87" i="1"/>
  <c r="L87" i="1"/>
  <c r="L85" i="1"/>
  <c r="L84" i="1"/>
  <c r="J150" i="2"/>
  <c r="BK134" i="2"/>
  <c r="J130" i="2"/>
  <c r="J129" i="3"/>
  <c r="BK131" i="3"/>
  <c r="BK1491" i="4"/>
  <c r="J1276" i="4"/>
  <c r="BK1178" i="4"/>
  <c r="BK1114" i="4"/>
  <c r="J1067" i="4"/>
  <c r="BK1011" i="4"/>
  <c r="J968" i="4"/>
  <c r="BK930" i="4"/>
  <c r="BK901" i="4"/>
  <c r="J885" i="4"/>
  <c r="BK872" i="4"/>
  <c r="J829" i="4"/>
  <c r="J786" i="4"/>
  <c r="J765" i="4"/>
  <c r="BK744" i="4"/>
  <c r="J678" i="4"/>
  <c r="BK664" i="4"/>
  <c r="BK631" i="4"/>
  <c r="BK617" i="4"/>
  <c r="BK603" i="4"/>
  <c r="J531" i="4"/>
  <c r="J490" i="4"/>
  <c r="J440" i="4"/>
  <c r="BK426" i="4"/>
  <c r="J407" i="4"/>
  <c r="J374" i="4"/>
  <c r="BK346" i="4"/>
  <c r="J327" i="4"/>
  <c r="J204" i="4"/>
  <c r="J176" i="4"/>
  <c r="J164" i="4"/>
  <c r="J1529" i="4"/>
  <c r="J1508" i="4"/>
  <c r="J1485" i="4"/>
  <c r="J1297" i="4"/>
  <c r="BK1276" i="4"/>
  <c r="J1116" i="4"/>
  <c r="J1099" i="4"/>
  <c r="J1074" i="4"/>
  <c r="J988" i="4"/>
  <c r="BK976" i="4"/>
  <c r="J958" i="4"/>
  <c r="J935" i="4"/>
  <c r="J899" i="4"/>
  <c r="BK863" i="4"/>
  <c r="J792" i="4"/>
  <c r="BK756" i="4"/>
  <c r="J688" i="4"/>
  <c r="BK639" i="4"/>
  <c r="BK607" i="4"/>
  <c r="BK581" i="4"/>
  <c r="BK551" i="4"/>
  <c r="BK495" i="4"/>
  <c r="BK433" i="4"/>
  <c r="BK374" i="4"/>
  <c r="J340" i="4"/>
  <c r="J287" i="4"/>
  <c r="J244" i="4"/>
  <c r="BK168" i="4"/>
  <c r="BK1517" i="4"/>
  <c r="BK1501" i="4"/>
  <c r="BK1495" i="4"/>
  <c r="J1470" i="4"/>
  <c r="BK1374" i="4"/>
  <c r="J1346" i="4"/>
  <c r="J1280" i="4"/>
  <c r="J1178" i="4"/>
  <c r="J1118" i="4"/>
  <c r="J1101" i="4"/>
  <c r="BK1083" i="4"/>
  <c r="BK1060" i="4"/>
  <c r="BK990" i="4"/>
  <c r="J976" i="4"/>
  <c r="BK958" i="4"/>
  <c r="BK943" i="4"/>
  <c r="BK925" i="4"/>
  <c r="J901" i="4"/>
  <c r="BK888" i="4"/>
  <c r="J863" i="4"/>
  <c r="BK833" i="4"/>
  <c r="BK821" i="4"/>
  <c r="BK786" i="4"/>
  <c r="BK769" i="4"/>
  <c r="BK739" i="4"/>
  <c r="J674" i="4"/>
  <c r="BK670" i="4"/>
  <c r="J648" i="4"/>
  <c r="J594" i="4"/>
  <c r="J551" i="4"/>
  <c r="BK490" i="4"/>
  <c r="BK440" i="4"/>
  <c r="J415" i="4"/>
  <c r="BK399" i="4"/>
  <c r="J332" i="4"/>
  <c r="J315" i="4"/>
  <c r="BK287" i="4"/>
  <c r="BK190" i="4"/>
  <c r="J1374" i="4"/>
  <c r="BK1291" i="4"/>
  <c r="J1112" i="4"/>
  <c r="BK1101" i="4"/>
  <c r="BK1078" i="4"/>
  <c r="J1031" i="4"/>
  <c r="BK1004" i="4"/>
  <c r="J955" i="4"/>
  <c r="J923" i="4"/>
  <c r="J872" i="4"/>
  <c r="J833" i="4"/>
  <c r="J807" i="4"/>
  <c r="BK796" i="4"/>
  <c r="BK765" i="4"/>
  <c r="J726" i="4"/>
  <c r="J699" i="4"/>
  <c r="BK674" i="4"/>
  <c r="J662" i="4"/>
  <c r="J639" i="4"/>
  <c r="J617" i="4"/>
  <c r="J586" i="4"/>
  <c r="J569" i="4"/>
  <c r="BK558" i="4"/>
  <c r="BK536" i="4"/>
  <c r="BK473" i="4"/>
  <c r="J454" i="4"/>
  <c r="J410" i="4"/>
  <c r="J355" i="4"/>
  <c r="BK332" i="4"/>
  <c r="J321" i="4"/>
  <c r="J289" i="4"/>
  <c r="J233" i="4"/>
  <c r="BK204" i="4"/>
  <c r="BK170" i="4"/>
  <c r="J336" i="5"/>
  <c r="J308" i="5"/>
  <c r="BK270" i="5"/>
  <c r="J262" i="5"/>
  <c r="BK231" i="5"/>
  <c r="J214" i="5"/>
  <c r="J186" i="5"/>
  <c r="J172" i="5"/>
  <c r="BK382" i="5"/>
  <c r="BK360" i="5"/>
  <c r="BK352" i="5"/>
  <c r="J338" i="5"/>
  <c r="J324" i="5"/>
  <c r="J316" i="5"/>
  <c r="BK302" i="5"/>
  <c r="J289" i="5"/>
  <c r="BK276" i="5"/>
  <c r="J258" i="5"/>
  <c r="J229" i="5"/>
  <c r="BK212" i="5"/>
  <c r="BK198" i="5"/>
  <c r="J178" i="5"/>
  <c r="BK158" i="5"/>
  <c r="BK380" i="5"/>
  <c r="J367" i="5"/>
  <c r="J358" i="5"/>
  <c r="BK348" i="5"/>
  <c r="BK338" i="5"/>
  <c r="BK330" i="5"/>
  <c r="BK320" i="5"/>
  <c r="BK308" i="5"/>
  <c r="J294" i="5"/>
  <c r="J284" i="5"/>
  <c r="J268" i="5"/>
  <c r="BK258" i="5"/>
  <c r="BK250" i="5"/>
  <c r="BK229" i="5"/>
  <c r="J221" i="5"/>
  <c r="BK210" i="5"/>
  <c r="J198" i="5"/>
  <c r="J182" i="5"/>
  <c r="J158" i="5"/>
  <c r="BK152" i="5"/>
  <c r="J145" i="5"/>
  <c r="J330" i="5"/>
  <c r="J306" i="5"/>
  <c r="J292" i="5"/>
  <c r="J276" i="5"/>
  <c r="J244" i="5"/>
  <c r="J225" i="5"/>
  <c r="J184" i="5"/>
  <c r="J174" i="5"/>
  <c r="J254" i="6"/>
  <c r="BK229" i="6"/>
  <c r="J197" i="6"/>
  <c r="J173" i="6"/>
  <c r="J156" i="6"/>
  <c r="J288" i="6"/>
  <c r="BK272" i="6"/>
  <c r="J262" i="6"/>
  <c r="BK243" i="6"/>
  <c r="BK197" i="6"/>
  <c r="BK164" i="6"/>
  <c r="BK142" i="6"/>
  <c r="BK283" i="6"/>
  <c r="J258" i="6"/>
  <c r="BK248" i="6"/>
  <c r="BK239" i="6"/>
  <c r="J223" i="6"/>
  <c r="BK211" i="6"/>
  <c r="BK201" i="6"/>
  <c r="BK180" i="6"/>
  <c r="J136" i="6"/>
  <c r="J280" i="6"/>
  <c r="J272" i="6"/>
  <c r="BK262" i="6"/>
  <c r="J250" i="6"/>
  <c r="J243" i="6"/>
  <c r="BK235" i="6"/>
  <c r="BK225" i="6"/>
  <c r="J215" i="6"/>
  <c r="BK205" i="6"/>
  <c r="BK199" i="6"/>
  <c r="J180" i="6"/>
  <c r="BK166" i="6"/>
  <c r="J154" i="6"/>
  <c r="J142" i="6"/>
  <c r="BK198" i="7"/>
  <c r="BK183" i="7"/>
  <c r="J165" i="7"/>
  <c r="J152" i="7"/>
  <c r="BK191" i="7"/>
  <c r="BK150" i="7"/>
  <c r="J204" i="7"/>
  <c r="BK169" i="7"/>
  <c r="J141" i="7"/>
  <c r="J202" i="7"/>
  <c r="J183" i="7"/>
  <c r="BK167" i="7"/>
  <c r="J161" i="7"/>
  <c r="J143" i="7"/>
  <c r="BK305" i="8"/>
  <c r="BK281" i="8"/>
  <c r="J269" i="8"/>
  <c r="J251" i="8"/>
  <c r="BK239" i="8"/>
  <c r="J223" i="8"/>
  <c r="BK205" i="8"/>
  <c r="BK183" i="8"/>
  <c r="J149" i="8"/>
  <c r="BK300" i="8"/>
  <c r="J287" i="8"/>
  <c r="BK273" i="8"/>
  <c r="J235" i="8"/>
  <c r="J215" i="8"/>
  <c r="J195" i="8"/>
  <c r="BK167" i="8"/>
  <c r="BK157" i="8"/>
  <c r="BK139" i="8"/>
  <c r="J293" i="8"/>
  <c r="BK279" i="8"/>
  <c r="BK267" i="8"/>
  <c r="BK251" i="8"/>
  <c r="J229" i="8"/>
  <c r="BK219" i="8"/>
  <c r="J193" i="8"/>
  <c r="BK179" i="8"/>
  <c r="J145" i="8"/>
  <c r="J302" i="8"/>
  <c r="BK287" i="8"/>
  <c r="J277" i="8"/>
  <c r="BK263" i="8"/>
  <c r="BK255" i="8"/>
  <c r="J243" i="8"/>
  <c r="BK229" i="8"/>
  <c r="BK221" i="8"/>
  <c r="J209" i="8"/>
  <c r="BK197" i="8"/>
  <c r="BK185" i="8"/>
  <c r="J171" i="8"/>
  <c r="BK151" i="8"/>
  <c r="J143" i="8"/>
  <c r="J133" i="8"/>
  <c r="J264" i="9"/>
  <c r="J252" i="9"/>
  <c r="J238" i="9"/>
  <c r="BK224" i="9"/>
  <c r="BK210" i="9"/>
  <c r="BK174" i="9"/>
  <c r="J160" i="9"/>
  <c r="BK132" i="9"/>
  <c r="J232" i="9"/>
  <c r="J218" i="9"/>
  <c r="BK204" i="9"/>
  <c r="J180" i="9"/>
  <c r="BK160" i="9"/>
  <c r="BK154" i="9"/>
  <c r="BK258" i="9"/>
  <c r="BK246" i="9"/>
  <c r="BK234" i="9"/>
  <c r="J216" i="9"/>
  <c r="BK208" i="9"/>
  <c r="J198" i="9"/>
  <c r="BK192" i="9"/>
  <c r="J178" i="9"/>
  <c r="BK166" i="9"/>
  <c r="BK156" i="9"/>
  <c r="BK148" i="9"/>
  <c r="J140" i="9"/>
  <c r="BK264" i="9"/>
  <c r="BK228" i="9"/>
  <c r="J200" i="9"/>
  <c r="J188" i="9"/>
  <c r="J170" i="9"/>
  <c r="BK146" i="9"/>
  <c r="BK134" i="9"/>
  <c r="J362" i="10"/>
  <c r="J346" i="10"/>
  <c r="BK322" i="10"/>
  <c r="BK292" i="10"/>
  <c r="BK267" i="10"/>
  <c r="J224" i="10"/>
  <c r="J210" i="10"/>
  <c r="BK157" i="10"/>
  <c r="J304" i="10"/>
  <c r="BK271" i="10"/>
  <c r="J263" i="10"/>
  <c r="J250" i="10"/>
  <c r="J188" i="10"/>
  <c r="BK178" i="10"/>
  <c r="BK170" i="10"/>
  <c r="J144" i="10"/>
  <c r="J370" i="10"/>
  <c r="BK358" i="10"/>
  <c r="BK346" i="10"/>
  <c r="J317" i="10"/>
  <c r="BK300" i="10"/>
  <c r="J284" i="10"/>
  <c r="J275" i="10"/>
  <c r="BK263" i="10"/>
  <c r="BK250" i="10"/>
  <c r="BK240" i="10"/>
  <c r="BK232" i="10"/>
  <c r="J220" i="10"/>
  <c r="J206" i="10"/>
  <c r="J194" i="10"/>
  <c r="J180" i="10"/>
  <c r="J170" i="10"/>
  <c r="BK159" i="10"/>
  <c r="BK144" i="10"/>
  <c r="J136" i="10"/>
  <c r="J324" i="10"/>
  <c r="BK298" i="10"/>
  <c r="BK273" i="10"/>
  <c r="J244" i="10"/>
  <c r="BK206" i="10"/>
  <c r="J184" i="10"/>
  <c r="J146" i="10"/>
  <c r="J146" i="2"/>
  <c r="BK139" i="2"/>
  <c r="BK126" i="2"/>
  <c r="AS95" i="1"/>
  <c r="J139" i="2"/>
  <c r="J131" i="3"/>
  <c r="BK129" i="3"/>
  <c r="J125" i="3"/>
  <c r="J127" i="3"/>
  <c r="J1503" i="4"/>
  <c r="BK1297" i="4"/>
  <c r="J1140" i="4"/>
  <c r="BK1116" i="4"/>
  <c r="BK1072" i="4"/>
  <c r="J1015" i="4"/>
  <c r="BK979" i="4"/>
  <c r="BK965" i="4"/>
  <c r="BK910" i="4"/>
  <c r="J883" i="4"/>
  <c r="BK856" i="4"/>
  <c r="BK807" i="4"/>
  <c r="J796" i="4"/>
  <c r="J769" i="4"/>
  <c r="J736" i="4"/>
  <c r="J683" i="4"/>
  <c r="BK666" i="4"/>
  <c r="BK641" i="4"/>
  <c r="J622" i="4"/>
  <c r="J607" i="4"/>
  <c r="BK560" i="4"/>
  <c r="BK522" i="4"/>
  <c r="BK486" i="4"/>
  <c r="J433" i="4"/>
  <c r="BK415" i="4"/>
  <c r="J395" i="4"/>
  <c r="BK350" i="4"/>
  <c r="J264" i="4"/>
  <c r="BK208" i="4"/>
  <c r="BK181" i="4"/>
  <c r="BK1534" i="4"/>
  <c r="J1519" i="4"/>
  <c r="BK1499" i="4"/>
  <c r="J1369" i="4"/>
  <c r="BK1295" i="4"/>
  <c r="BK1180" i="4"/>
  <c r="BK1112" i="4"/>
  <c r="J1094" i="4"/>
  <c r="J1060" i="4"/>
  <c r="BK1000" i="4"/>
  <c r="BK983" i="4"/>
  <c r="J960" i="4"/>
  <c r="BK938" i="4"/>
  <c r="BK923" i="4"/>
  <c r="J881" i="4"/>
  <c r="J821" i="4"/>
  <c r="BK759" i="4"/>
  <c r="J732" i="4"/>
  <c r="J631" i="4"/>
  <c r="J598" i="4"/>
  <c r="BK577" i="4"/>
  <c r="BK506" i="4"/>
  <c r="J462" i="4"/>
  <c r="J399" i="4"/>
  <c r="J346" i="4"/>
  <c r="BK315" i="4"/>
  <c r="BK264" i="4"/>
  <c r="BK224" i="4"/>
  <c r="J1534" i="4"/>
  <c r="J1523" i="4"/>
  <c r="BK1508" i="4"/>
  <c r="J1499" i="4"/>
  <c r="J1481" i="4"/>
  <c r="BK1398" i="4"/>
  <c r="BK1371" i="4"/>
  <c r="BK1321" i="4"/>
  <c r="J1265" i="4"/>
  <c r="BK1160" i="4"/>
  <c r="BK1108" i="4"/>
  <c r="BK1090" i="4"/>
  <c r="BK1065" i="4"/>
  <c r="BK1009" i="4"/>
  <c r="J986" i="4"/>
  <c r="BK968" i="4"/>
  <c r="BK955" i="4"/>
  <c r="J941" i="4"/>
  <c r="BK917" i="4"/>
  <c r="BK895" i="4"/>
  <c r="BK885" i="4"/>
  <c r="BK859" i="4"/>
  <c r="BK827" i="4"/>
  <c r="J804" i="4"/>
  <c r="J759" i="4"/>
  <c r="BK736" i="4"/>
  <c r="BK704" i="4"/>
  <c r="BK672" i="4"/>
  <c r="J651" i="4"/>
  <c r="J635" i="4"/>
  <c r="BK546" i="4"/>
  <c r="BK520" i="4"/>
  <c r="BK448" i="4"/>
  <c r="BK407" i="4"/>
  <c r="J380" i="4"/>
  <c r="BK337" i="4"/>
  <c r="J319" i="4"/>
  <c r="BK313" i="4"/>
  <c r="J246" i="4"/>
  <c r="J158" i="4"/>
  <c r="J1501" i="4"/>
  <c r="J1463" i="4"/>
  <c r="BK1376" i="4"/>
  <c r="J1321" i="4"/>
  <c r="BK1242" i="4"/>
  <c r="J1106" i="4"/>
  <c r="J1083" i="4"/>
  <c r="J1045" i="4"/>
  <c r="J1009" i="4"/>
  <c r="BK974" i="4"/>
  <c r="BK941" i="4"/>
  <c r="J908" i="4"/>
  <c r="J856" i="4"/>
  <c r="BK829" i="4"/>
  <c r="BK804" i="4"/>
  <c r="BK790" i="4"/>
  <c r="BK748" i="4"/>
  <c r="BK734" i="4"/>
  <c r="J704" i="4"/>
  <c r="BK678" i="4"/>
  <c r="J672" i="4"/>
  <c r="BK651" i="4"/>
  <c r="BK635" i="4"/>
  <c r="J615" i="4"/>
  <c r="BK598" i="4"/>
  <c r="BK573" i="4"/>
  <c r="BK554" i="4"/>
  <c r="BK531" i="4"/>
  <c r="BK466" i="4"/>
  <c r="BK452" i="4"/>
  <c r="J426" i="4"/>
  <c r="BK380" i="4"/>
  <c r="J337" i="4"/>
  <c r="BK323" i="4"/>
  <c r="BK317" i="4"/>
  <c r="BK244" i="4"/>
  <c r="BK215" i="4"/>
  <c r="J181" i="4"/>
  <c r="BK350" i="5"/>
  <c r="J320" i="5"/>
  <c r="J302" i="5"/>
  <c r="BK268" i="5"/>
  <c r="BK256" i="5"/>
  <c r="J223" i="5"/>
  <c r="BK206" i="5"/>
  <c r="J190" i="5"/>
  <c r="BK176" i="5"/>
  <c r="BK142" i="5"/>
  <c r="BK363" i="5"/>
  <c r="BK356" i="5"/>
  <c r="BK342" i="5"/>
  <c r="BK332" i="5"/>
  <c r="J314" i="5"/>
  <c r="J300" i="5"/>
  <c r="BK284" i="5"/>
  <c r="J270" i="5"/>
  <c r="J248" i="5"/>
  <c r="BK227" i="5"/>
  <c r="BK208" i="5"/>
  <c r="J192" i="5"/>
  <c r="BK161" i="5"/>
  <c r="J382" i="5"/>
  <c r="BK378" i="5"/>
  <c r="J363" i="5"/>
  <c r="BK354" i="5"/>
  <c r="BK346" i="5"/>
  <c r="BK334" i="5"/>
  <c r="J326" i="5"/>
  <c r="J312" i="5"/>
  <c r="BK306" i="5"/>
  <c r="BK298" i="5"/>
  <c r="J274" i="5"/>
  <c r="BK266" i="5"/>
  <c r="J256" i="5"/>
  <c r="BK235" i="5"/>
  <c r="BK223" i="5"/>
  <c r="J212" i="5"/>
  <c r="BK190" i="5"/>
  <c r="BK172" i="5"/>
  <c r="BK155" i="5"/>
  <c r="BK148" i="5"/>
  <c r="J370" i="5"/>
  <c r="BK340" i="5"/>
  <c r="J318" i="5"/>
  <c r="J282" i="5"/>
  <c r="BK260" i="5"/>
  <c r="BK233" i="5"/>
  <c r="BK192" i="5"/>
  <c r="BK180" i="5"/>
  <c r="J161" i="5"/>
  <c r="BK260" i="6"/>
  <c r="BK221" i="6"/>
  <c r="J195" i="6"/>
  <c r="BK168" i="6"/>
  <c r="J160" i="6"/>
  <c r="BK138" i="6"/>
  <c r="J270" i="6"/>
  <c r="BK258" i="6"/>
  <c r="J225" i="6"/>
  <c r="J211" i="6"/>
  <c r="BK193" i="6"/>
  <c r="J166" i="6"/>
  <c r="BK147" i="6"/>
  <c r="BK278" i="6"/>
  <c r="BK256" i="6"/>
  <c r="J246" i="6"/>
  <c r="J231" i="6"/>
  <c r="BK213" i="6"/>
  <c r="J205" i="6"/>
  <c r="BK160" i="6"/>
  <c r="J151" i="6"/>
  <c r="J291" i="6"/>
  <c r="BK276" i="6"/>
  <c r="J268" i="6"/>
  <c r="J260" i="6"/>
  <c r="BK246" i="6"/>
  <c r="J237" i="6"/>
  <c r="J229" i="6"/>
  <c r="J221" i="6"/>
  <c r="J207" i="6"/>
  <c r="J201" i="6"/>
  <c r="BK188" i="6"/>
  <c r="J164" i="6"/>
  <c r="BK151" i="6"/>
  <c r="J140" i="6"/>
  <c r="BK202" i="7"/>
  <c r="J185" i="7"/>
  <c r="J167" i="7"/>
  <c r="BK156" i="7"/>
  <c r="J193" i="7"/>
  <c r="J163" i="7"/>
  <c r="J207" i="7"/>
  <c r="J196" i="7"/>
  <c r="J147" i="7"/>
  <c r="BK204" i="7"/>
  <c r="J191" i="7"/>
  <c r="BK179" i="7"/>
  <c r="BK165" i="7"/>
  <c r="BK152" i="7"/>
  <c r="BK309" i="8"/>
  <c r="J295" i="8"/>
  <c r="J273" i="8"/>
  <c r="J255" i="8"/>
  <c r="BK241" i="8"/>
  <c r="BK231" i="8"/>
  <c r="BK209" i="8"/>
  <c r="J187" i="8"/>
  <c r="J151" i="8"/>
  <c r="J305" i="8"/>
  <c r="BK289" i="8"/>
  <c r="J265" i="8"/>
  <c r="J237" i="8"/>
  <c r="J219" i="8"/>
  <c r="J197" i="8"/>
  <c r="BK171" i="8"/>
  <c r="J153" i="8"/>
  <c r="J309" i="8"/>
  <c r="J300" i="8"/>
  <c r="BK275" i="8"/>
  <c r="J263" i="8"/>
  <c r="BK247" i="8"/>
  <c r="BK225" i="8"/>
  <c r="J201" i="8"/>
  <c r="BK191" i="8"/>
  <c r="J177" i="8"/>
  <c r="J139" i="8"/>
  <c r="BK133" i="8"/>
  <c r="BK283" i="8"/>
  <c r="BK265" i="8"/>
  <c r="J257" i="8"/>
  <c r="J245" i="8"/>
  <c r="BK233" i="8"/>
  <c r="BK223" i="8"/>
  <c r="J211" i="8"/>
  <c r="J203" i="8"/>
  <c r="J191" i="8"/>
  <c r="J183" i="8"/>
  <c r="J167" i="8"/>
  <c r="BK149" i="8"/>
  <c r="BK141" i="8"/>
  <c r="BK267" i="9"/>
  <c r="J254" i="9"/>
  <c r="J246" i="9"/>
  <c r="BK236" i="9"/>
  <c r="BK218" i="9"/>
  <c r="BK190" i="9"/>
  <c r="J168" i="9"/>
  <c r="J148" i="9"/>
  <c r="BK256" i="9"/>
  <c r="BK230" i="9"/>
  <c r="BK222" i="9"/>
  <c r="BK206" i="9"/>
  <c r="J190" i="9"/>
  <c r="BK172" i="9"/>
  <c r="J152" i="9"/>
  <c r="J262" i="9"/>
  <c r="BK250" i="9"/>
  <c r="BK242" i="9"/>
  <c r="J236" i="9"/>
  <c r="J210" i="9"/>
  <c r="BK200" i="9"/>
  <c r="BK188" i="9"/>
  <c r="BK180" i="9"/>
  <c r="J172" i="9"/>
  <c r="J162" i="9"/>
  <c r="J150" i="9"/>
  <c r="BK138" i="9"/>
  <c r="J260" i="9"/>
  <c r="BK232" i="9"/>
  <c r="J212" i="9"/>
  <c r="BK194" i="9"/>
  <c r="J166" i="9"/>
  <c r="J144" i="9"/>
  <c r="J138" i="9"/>
  <c r="BK370" i="10"/>
  <c r="J354" i="10"/>
  <c r="BK337" i="10"/>
  <c r="BK313" i="10"/>
  <c r="BK288" i="10"/>
  <c r="BK257" i="10"/>
  <c r="J240" i="10"/>
  <c r="J214" i="10"/>
  <c r="J159" i="10"/>
  <c r="BK146" i="10"/>
  <c r="BK317" i="10"/>
  <c r="BK184" i="10"/>
  <c r="BK168" i="10"/>
  <c r="J151" i="10"/>
  <c r="J337" i="10"/>
  <c r="J300" i="10"/>
  <c r="BK275" i="10"/>
  <c r="J218" i="10"/>
  <c r="BK194" i="10"/>
  <c r="J163" i="10"/>
  <c r="BK150" i="2"/>
  <c r="J134" i="2"/>
  <c r="J126" i="2"/>
  <c r="J123" i="3"/>
  <c r="BK123" i="3"/>
  <c r="J1371" i="4"/>
  <c r="J1180" i="4"/>
  <c r="BK1118" i="4"/>
  <c r="BK1094" i="4"/>
  <c r="BK1062" i="4"/>
  <c r="J1004" i="4"/>
  <c r="BK960" i="4"/>
  <c r="BK903" i="4"/>
  <c r="J892" i="4"/>
  <c r="J877" i="4"/>
  <c r="BK848" i="4"/>
  <c r="BK802" i="4"/>
  <c r="J777" i="4"/>
  <c r="J756" i="4"/>
  <c r="BK726" i="4"/>
  <c r="BK676" i="4"/>
  <c r="J655" i="4"/>
  <c r="J627" i="4"/>
  <c r="J564" i="4"/>
  <c r="J536" i="4"/>
  <c r="BK514" i="4"/>
  <c r="J452" i="4"/>
  <c r="J422" i="4"/>
  <c r="J401" i="4"/>
  <c r="BK355" i="4"/>
  <c r="J329" i="4"/>
  <c r="BK285" i="4"/>
  <c r="J215" i="4"/>
  <c r="BK185" i="4"/>
  <c r="J168" i="4"/>
  <c r="BK1527" i="4"/>
  <c r="J1517" i="4"/>
  <c r="BK1497" i="4"/>
  <c r="J1367" i="4"/>
  <c r="J1291" i="4"/>
  <c r="BK1140" i="4"/>
  <c r="BK1106" i="4"/>
  <c r="J1078" i="4"/>
  <c r="BK1015" i="4"/>
  <c r="BK986" i="4"/>
  <c r="J974" i="4"/>
  <c r="J945" i="4"/>
  <c r="J917" i="4"/>
  <c r="J867" i="4"/>
  <c r="J845" i="4"/>
  <c r="BK782" i="4"/>
  <c r="J751" i="4"/>
  <c r="BK646" i="4"/>
  <c r="BK594" i="4"/>
  <c r="J573" i="4"/>
  <c r="J540" i="4"/>
  <c r="J473" i="4"/>
  <c r="J420" i="4"/>
  <c r="J359" i="4"/>
  <c r="J325" i="4"/>
  <c r="J281" i="4"/>
  <c r="J208" i="4"/>
  <c r="BK174" i="4"/>
  <c r="J1527" i="4"/>
  <c r="BK1513" i="4"/>
  <c r="J1497" i="4"/>
  <c r="BK1485" i="4"/>
  <c r="J1458" i="4"/>
  <c r="J1376" i="4"/>
  <c r="BK1367" i="4"/>
  <c r="J1295" i="4"/>
  <c r="J1242" i="4"/>
  <c r="J1114" i="4"/>
  <c r="BK1099" i="4"/>
  <c r="BK1074" i="4"/>
  <c r="BK1031" i="4"/>
  <c r="J1000" i="4"/>
  <c r="BK981" i="4"/>
  <c r="J965" i="4"/>
  <c r="BK953" i="4"/>
  <c r="J938" i="4"/>
  <c r="J910" i="4"/>
  <c r="BK899" i="4"/>
  <c r="BK883" i="4"/>
  <c r="J848" i="4"/>
  <c r="J823" i="4"/>
  <c r="BK792" i="4"/>
  <c r="BK777" i="4"/>
  <c r="BK751" i="4"/>
  <c r="J685" i="4"/>
  <c r="BK655" i="4"/>
  <c r="J641" i="4"/>
  <c r="J590" i="4"/>
  <c r="J542" i="4"/>
  <c r="BK478" i="4"/>
  <c r="J430" i="4"/>
  <c r="J403" i="4"/>
  <c r="J378" i="4"/>
  <c r="J323" i="4"/>
  <c r="BK289" i="4"/>
  <c r="BK233" i="4"/>
  <c r="BK164" i="4"/>
  <c r="BK1503" i="4"/>
  <c r="BK1470" i="4"/>
  <c r="J1398" i="4"/>
  <c r="BK1344" i="4"/>
  <c r="J1261" i="4"/>
  <c r="J1108" i="4"/>
  <c r="J1090" i="4"/>
  <c r="J1072" i="4"/>
  <c r="J1017" i="4"/>
  <c r="BK992" i="4"/>
  <c r="BK945" i="4"/>
  <c r="J930" i="4"/>
  <c r="J903" i="4"/>
  <c r="BK845" i="4"/>
  <c r="BK823" i="4"/>
  <c r="J802" i="4"/>
  <c r="J744" i="4"/>
  <c r="BK732" i="4"/>
  <c r="BK688" i="4"/>
  <c r="J676" i="4"/>
  <c r="J664" i="4"/>
  <c r="BK644" i="4"/>
  <c r="J620" i="4"/>
  <c r="J603" i="4"/>
  <c r="J577" i="4"/>
  <c r="BK564" i="4"/>
  <c r="J546" i="4"/>
  <c r="J506" i="4"/>
  <c r="J486" i="4"/>
  <c r="J448" i="4"/>
  <c r="BK422" i="4"/>
  <c r="BK357" i="4"/>
  <c r="BK327" i="4"/>
  <c r="BK321" i="4"/>
  <c r="J298" i="4"/>
  <c r="BK242" i="4"/>
  <c r="J190" i="4"/>
  <c r="BK176" i="4"/>
  <c r="J340" i="5"/>
  <c r="BK316" i="5"/>
  <c r="J296" i="5"/>
  <c r="J266" i="5"/>
  <c r="BK240" i="5"/>
  <c r="BK217" i="5"/>
  <c r="BK202" i="5"/>
  <c r="BK184" i="5"/>
  <c r="BK178" i="5"/>
  <c r="J170" i="5"/>
  <c r="J374" i="5"/>
  <c r="J354" i="5"/>
  <c r="J346" i="5"/>
  <c r="J334" i="5"/>
  <c r="BK318" i="5"/>
  <c r="BK304" i="5"/>
  <c r="J287" i="5"/>
  <c r="J264" i="5"/>
  <c r="J250" i="5"/>
  <c r="J231" i="5"/>
  <c r="J217" i="5"/>
  <c r="J204" i="5"/>
  <c r="BK170" i="5"/>
  <c r="BK150" i="5"/>
  <c r="J380" i="5"/>
  <c r="BK370" i="5"/>
  <c r="J360" i="5"/>
  <c r="J352" i="5"/>
  <c r="BK344" i="5"/>
  <c r="J332" i="5"/>
  <c r="BK324" i="5"/>
  <c r="BK310" i="5"/>
  <c r="BK300" i="5"/>
  <c r="BK289" i="5"/>
  <c r="J272" i="5"/>
  <c r="BK264" i="5"/>
  <c r="J254" i="5"/>
  <c r="J233" i="5"/>
  <c r="BK219" i="5"/>
  <c r="BK204" i="5"/>
  <c r="BK186" i="5"/>
  <c r="J164" i="5"/>
  <c r="J150" i="5"/>
  <c r="J378" i="5"/>
  <c r="J344" i="5"/>
  <c r="J322" i="5"/>
  <c r="J298" i="5"/>
  <c r="BK287" i="5"/>
  <c r="BK274" i="5"/>
  <c r="J235" i="5"/>
  <c r="J208" i="5"/>
  <c r="J188" i="5"/>
  <c r="J176" i="5"/>
  <c r="J276" i="6"/>
  <c r="BK233" i="6"/>
  <c r="BK219" i="6"/>
  <c r="J190" i="6"/>
  <c r="J149" i="6"/>
  <c r="J283" i="6"/>
  <c r="BK268" i="6"/>
  <c r="BK254" i="6"/>
  <c r="BK217" i="6"/>
  <c r="BK203" i="6"/>
  <c r="BK173" i="6"/>
  <c r="BK156" i="6"/>
  <c r="BK136" i="6"/>
  <c r="J266" i="6"/>
  <c r="BK250" i="6"/>
  <c r="BK237" i="6"/>
  <c r="J217" i="6"/>
  <c r="BK207" i="6"/>
  <c r="J184" i="6"/>
  <c r="J158" i="6"/>
  <c r="BK134" i="6"/>
  <c r="J278" i="6"/>
  <c r="BK270" i="6"/>
  <c r="BK264" i="6"/>
  <c r="J248" i="6"/>
  <c r="J239" i="6"/>
  <c r="J233" i="6"/>
  <c r="BK223" i="6"/>
  <c r="J213" i="6"/>
  <c r="J203" i="6"/>
  <c r="J193" i="6"/>
  <c r="J168" i="6"/>
  <c r="BK158" i="6"/>
  <c r="J147" i="6"/>
  <c r="J134" i="6"/>
  <c r="BK189" i="7"/>
  <c r="J179" i="7"/>
  <c r="BK161" i="7"/>
  <c r="J150" i="7"/>
  <c r="J177" i="7"/>
  <c r="J137" i="7"/>
  <c r="BK171" i="7"/>
  <c r="BK143" i="7"/>
  <c r="BK193" i="7"/>
  <c r="BK185" i="7"/>
  <c r="J171" i="7"/>
  <c r="BK163" i="7"/>
  <c r="J156" i="7"/>
  <c r="BK141" i="7"/>
  <c r="J297" i="8"/>
  <c r="BK277" i="8"/>
  <c r="J259" i="8"/>
  <c r="BK245" i="8"/>
  <c r="J233" i="8"/>
  <c r="J213" i="8"/>
  <c r="BK199" i="8"/>
  <c r="BK153" i="8"/>
  <c r="BK147" i="8"/>
  <c r="BK297" i="8"/>
  <c r="BK285" i="8"/>
  <c r="BK261" i="8"/>
  <c r="J231" i="8"/>
  <c r="BK213" i="8"/>
  <c r="BK193" i="8"/>
  <c r="J161" i="8"/>
  <c r="J141" i="8"/>
  <c r="BK307" i="8"/>
  <c r="BK291" i="8"/>
  <c r="BK271" i="8"/>
  <c r="BK257" i="8"/>
  <c r="BK237" i="8"/>
  <c r="J221" i="8"/>
  <c r="J199" i="8"/>
  <c r="BK187" i="8"/>
  <c r="BK173" i="8"/>
  <c r="BK137" i="8"/>
  <c r="BK295" i="8"/>
  <c r="J285" i="8"/>
  <c r="J275" i="8"/>
  <c r="J261" i="8"/>
  <c r="J253" i="8"/>
  <c r="J241" i="8"/>
  <c r="BK227" i="8"/>
  <c r="BK215" i="8"/>
  <c r="J207" i="8"/>
  <c r="BK201" i="8"/>
  <c r="J189" i="8"/>
  <c r="J173" i="8"/>
  <c r="J157" i="8"/>
  <c r="BK145" i="8"/>
  <c r="BK135" i="8"/>
  <c r="BK262" i="9"/>
  <c r="J250" i="9"/>
  <c r="J242" i="9"/>
  <c r="J234" i="9"/>
  <c r="BK214" i="9"/>
  <c r="BK184" i="9"/>
  <c r="BK162" i="9"/>
  <c r="BK144" i="9"/>
  <c r="J248" i="9"/>
  <c r="BK226" i="9"/>
  <c r="J208" i="9"/>
  <c r="BK198" i="9"/>
  <c r="BK178" i="9"/>
  <c r="BK170" i="9"/>
  <c r="BK136" i="9"/>
  <c r="BK260" i="9"/>
  <c r="BK248" i="9"/>
  <c r="J240" i="9"/>
  <c r="J228" i="9"/>
  <c r="BK212" i="9"/>
  <c r="J204" i="9"/>
  <c r="J196" i="9"/>
  <c r="J186" i="9"/>
  <c r="J176" i="9"/>
  <c r="J164" i="9"/>
  <c r="J154" i="9"/>
  <c r="J146" i="9"/>
  <c r="J134" i="9"/>
  <c r="BK254" i="9"/>
  <c r="J226" i="9"/>
  <c r="J192" i="9"/>
  <c r="J184" i="9"/>
  <c r="BK150" i="9"/>
  <c r="BK140" i="9"/>
  <c r="J358" i="10"/>
  <c r="BK342" i="10"/>
  <c r="BK294" i="10"/>
  <c r="BK277" i="10"/>
  <c r="BK246" i="10"/>
  <c r="BK220" i="10"/>
  <c r="BK192" i="10"/>
  <c r="J155" i="10"/>
  <c r="BK333" i="10"/>
  <c r="J294" i="10"/>
  <c r="J267" i="10"/>
  <c r="J232" i="10"/>
  <c r="J182" i="10"/>
  <c r="BK174" i="10"/>
  <c r="BK165" i="10"/>
  <c r="BK148" i="10"/>
  <c r="J142" i="10"/>
  <c r="BK367" i="10"/>
  <c r="BK354" i="10"/>
  <c r="BK324" i="10"/>
  <c r="J313" i="10"/>
  <c r="J298" i="10"/>
  <c r="J277" i="10"/>
  <c r="J269" i="10"/>
  <c r="J257" i="10"/>
  <c r="J246" i="10"/>
  <c r="J238" i="10"/>
  <c r="BK228" i="10"/>
  <c r="BK214" i="10"/>
  <c r="J202" i="10"/>
  <c r="J192" i="10"/>
  <c r="J178" i="10"/>
  <c r="J161" i="10"/>
  <c r="J148" i="10"/>
  <c r="BK138" i="10"/>
  <c r="J308" i="10"/>
  <c r="J292" i="10"/>
  <c r="J261" i="10"/>
  <c r="BK238" i="10"/>
  <c r="BK202" i="10"/>
  <c r="BK188" i="10"/>
  <c r="BK155" i="10"/>
  <c r="BK146" i="2"/>
  <c r="BK130" i="2"/>
  <c r="AS99" i="1"/>
  <c r="J133" i="3"/>
  <c r="BK127" i="3"/>
  <c r="BK125" i="3"/>
  <c r="BK133" i="3"/>
  <c r="BK1391" i="4"/>
  <c r="BK1265" i="4"/>
  <c r="BK1121" i="4"/>
  <c r="BK1110" i="4"/>
  <c r="J1065" i="4"/>
  <c r="J990" i="4"/>
  <c r="J963" i="4"/>
  <c r="BK915" i="4"/>
  <c r="J895" i="4"/>
  <c r="BK881" i="4"/>
  <c r="BK867" i="4"/>
  <c r="J827" i="4"/>
  <c r="BK798" i="4"/>
  <c r="J773" i="4"/>
  <c r="J748" i="4"/>
  <c r="BK685" i="4"/>
  <c r="BK662" i="4"/>
  <c r="BK627" i="4"/>
  <c r="BK611" i="4"/>
  <c r="BK590" i="4"/>
  <c r="J558" i="4"/>
  <c r="J520" i="4"/>
  <c r="J466" i="4"/>
  <c r="BK430" i="4"/>
  <c r="BK410" i="4"/>
  <c r="BK378" i="4"/>
  <c r="BK340" i="4"/>
  <c r="BK298" i="4"/>
  <c r="J242" i="4"/>
  <c r="J194" i="4"/>
  <c r="J170" i="4"/>
  <c r="BK1523" i="4"/>
  <c r="J1513" i="4"/>
  <c r="J1495" i="4"/>
  <c r="J1344" i="4"/>
  <c r="BK1280" i="4"/>
  <c r="J1110" i="4"/>
  <c r="J1085" i="4"/>
  <c r="BK1045" i="4"/>
  <c r="J992" i="4"/>
  <c r="J981" i="4"/>
  <c r="J953" i="4"/>
  <c r="J925" i="4"/>
  <c r="J859" i="4"/>
  <c r="J790" i="4"/>
  <c r="J734" i="4"/>
  <c r="J644" i="4"/>
  <c r="BK620" i="4"/>
  <c r="BK586" i="4"/>
  <c r="J554" i="4"/>
  <c r="J522" i="4"/>
  <c r="J478" i="4"/>
  <c r="J444" i="4"/>
  <c r="BK395" i="4"/>
  <c r="J357" i="4"/>
  <c r="J313" i="4"/>
  <c r="BK246" i="4"/>
  <c r="BK194" i="4"/>
  <c r="BK1529" i="4"/>
  <c r="BK1519" i="4"/>
  <c r="BK1505" i="4"/>
  <c r="J1491" i="4"/>
  <c r="BK1463" i="4"/>
  <c r="J1391" i="4"/>
  <c r="BK1369" i="4"/>
  <c r="BK1300" i="4"/>
  <c r="BK1261" i="4"/>
  <c r="J1121" i="4"/>
  <c r="J1103" i="4"/>
  <c r="BK1067" i="4"/>
  <c r="BK1017" i="4"/>
  <c r="BK988" i="4"/>
  <c r="J979" i="4"/>
  <c r="BK963" i="4"/>
  <c r="BK935" i="4"/>
  <c r="BK908" i="4"/>
  <c r="BK892" i="4"/>
  <c r="BK877" i="4"/>
  <c r="J835" i="4"/>
  <c r="BK810" i="4"/>
  <c r="J782" i="4"/>
  <c r="J715" i="4"/>
  <c r="BK699" i="4"/>
  <c r="J666" i="4"/>
  <c r="J646" i="4"/>
  <c r="BK615" i="4"/>
  <c r="BK569" i="4"/>
  <c r="BK540" i="4"/>
  <c r="BK454" i="4"/>
  <c r="BK420" i="4"/>
  <c r="BK401" i="4"/>
  <c r="BK359" i="4"/>
  <c r="BK329" i="4"/>
  <c r="J317" i="4"/>
  <c r="J285" i="4"/>
  <c r="J174" i="4"/>
  <c r="J1505" i="4"/>
  <c r="BK1481" i="4"/>
  <c r="BK1458" i="4"/>
  <c r="BK1346" i="4"/>
  <c r="J1300" i="4"/>
  <c r="J1160" i="4"/>
  <c r="BK1103" i="4"/>
  <c r="BK1085" i="4"/>
  <c r="J1062" i="4"/>
  <c r="J1011" i="4"/>
  <c r="J983" i="4"/>
  <c r="J943" i="4"/>
  <c r="J915" i="4"/>
  <c r="J888" i="4"/>
  <c r="BK835" i="4"/>
  <c r="J810" i="4"/>
  <c r="J798" i="4"/>
  <c r="BK773" i="4"/>
  <c r="J739" i="4"/>
  <c r="BK715" i="4"/>
  <c r="BK683" i="4"/>
  <c r="J670" i="4"/>
  <c r="BK648" i="4"/>
  <c r="BK622" i="4"/>
  <c r="J611" i="4"/>
  <c r="J581" i="4"/>
  <c r="J560" i="4"/>
  <c r="BK542" i="4"/>
  <c r="J514" i="4"/>
  <c r="J495" i="4"/>
  <c r="BK462" i="4"/>
  <c r="BK444" i="4"/>
  <c r="BK403" i="4"/>
  <c r="J350" i="4"/>
  <c r="BK325" i="4"/>
  <c r="BK319" i="4"/>
  <c r="BK281" i="4"/>
  <c r="J224" i="4"/>
  <c r="J185" i="4"/>
  <c r="BK158" i="4"/>
  <c r="BK326" i="5"/>
  <c r="J310" i="5"/>
  <c r="BK272" i="5"/>
  <c r="BK248" i="5"/>
  <c r="J219" i="5"/>
  <c r="BK194" i="5"/>
  <c r="J180" i="5"/>
  <c r="BK174" i="5"/>
  <c r="J152" i="5"/>
  <c r="J365" i="5"/>
  <c r="BK358" i="5"/>
  <c r="J348" i="5"/>
  <c r="BK336" i="5"/>
  <c r="BK322" i="5"/>
  <c r="BK312" i="5"/>
  <c r="BK294" i="5"/>
  <c r="BK282" i="5"/>
  <c r="J260" i="5"/>
  <c r="J240" i="5"/>
  <c r="BK225" i="5"/>
  <c r="J210" i="5"/>
  <c r="J194" i="5"/>
  <c r="BK164" i="5"/>
  <c r="J148" i="5"/>
  <c r="BK374" i="5"/>
  <c r="BK365" i="5"/>
  <c r="J356" i="5"/>
  <c r="J350" i="5"/>
  <c r="J342" i="5"/>
  <c r="BK328" i="5"/>
  <c r="BK314" i="5"/>
  <c r="J304" i="5"/>
  <c r="BK292" i="5"/>
  <c r="BK280" i="5"/>
  <c r="BK262" i="5"/>
  <c r="BK244" i="5"/>
  <c r="J227" i="5"/>
  <c r="BK214" i="5"/>
  <c r="J206" i="5"/>
  <c r="BK188" i="5"/>
  <c r="BK168" i="5"/>
  <c r="J155" i="5"/>
  <c r="J142" i="5"/>
  <c r="BK367" i="5"/>
  <c r="J328" i="5"/>
  <c r="BK296" i="5"/>
  <c r="J280" i="5"/>
  <c r="BK254" i="5"/>
  <c r="BK221" i="5"/>
  <c r="J202" i="5"/>
  <c r="BK182" i="5"/>
  <c r="J168" i="5"/>
  <c r="BK145" i="5"/>
  <c r="J235" i="6"/>
  <c r="BK227" i="6"/>
  <c r="BK184" i="6"/>
  <c r="J162" i="6"/>
  <c r="BK140" i="6"/>
  <c r="BK274" i="6"/>
  <c r="J264" i="6"/>
  <c r="J256" i="6"/>
  <c r="BK215" i="6"/>
  <c r="J199" i="6"/>
  <c r="J188" i="6"/>
  <c r="BK154" i="6"/>
  <c r="BK291" i="6"/>
  <c r="BK280" i="6"/>
  <c r="J252" i="6"/>
  <c r="J241" i="6"/>
  <c r="J227" i="6"/>
  <c r="BK209" i="6"/>
  <c r="BK190" i="6"/>
  <c r="J178" i="6"/>
  <c r="BK288" i="6"/>
  <c r="J274" i="6"/>
  <c r="BK266" i="6"/>
  <c r="BK252" i="6"/>
  <c r="BK241" i="6"/>
  <c r="BK231" i="6"/>
  <c r="J219" i="6"/>
  <c r="J209" i="6"/>
  <c r="BK195" i="6"/>
  <c r="BK178" i="6"/>
  <c r="BK162" i="6"/>
  <c r="BK149" i="6"/>
  <c r="J138" i="6"/>
  <c r="BK196" i="7"/>
  <c r="BK177" i="7"/>
  <c r="BK158" i="7"/>
  <c r="BK137" i="7"/>
  <c r="J169" i="7"/>
  <c r="J145" i="7"/>
  <c r="BK173" i="7"/>
  <c r="BK145" i="7"/>
  <c r="BK207" i="7"/>
  <c r="J198" i="7"/>
  <c r="J189" i="7"/>
  <c r="J173" i="7"/>
  <c r="J158" i="7"/>
  <c r="BK147" i="7"/>
  <c r="J307" i="8"/>
  <c r="J283" i="8"/>
  <c r="J267" i="8"/>
  <c r="J247" i="8"/>
  <c r="BK235" i="8"/>
  <c r="BK211" i="8"/>
  <c r="BK203" i="8"/>
  <c r="BK177" i="8"/>
  <c r="BK131" i="8"/>
  <c r="BK293" i="8"/>
  <c r="J281" i="8"/>
  <c r="J249" i="8"/>
  <c r="J225" i="8"/>
  <c r="BK207" i="8"/>
  <c r="J185" i="8"/>
  <c r="BK165" i="8"/>
  <c r="BK143" i="8"/>
  <c r="BK302" i="8"/>
  <c r="J289" i="8"/>
  <c r="BK269" i="8"/>
  <c r="BK253" i="8"/>
  <c r="BK243" i="8"/>
  <c r="J227" i="8"/>
  <c r="BK217" i="8"/>
  <c r="BK189" i="8"/>
  <c r="BK161" i="8"/>
  <c r="J135" i="8"/>
  <c r="J291" i="8"/>
  <c r="J279" i="8"/>
  <c r="J271" i="8"/>
  <c r="BK259" i="8"/>
  <c r="BK249" i="8"/>
  <c r="J239" i="8"/>
  <c r="J217" i="8"/>
  <c r="J205" i="8"/>
  <c r="BK195" i="8"/>
  <c r="J179" i="8"/>
  <c r="J165" i="8"/>
  <c r="J147" i="8"/>
  <c r="J137" i="8"/>
  <c r="J131" i="8"/>
  <c r="J258" i="9"/>
  <c r="BK244" i="9"/>
  <c r="J222" i="9"/>
  <c r="J202" i="9"/>
  <c r="BK164" i="9"/>
  <c r="J136" i="9"/>
  <c r="BK240" i="9"/>
  <c r="J224" i="9"/>
  <c r="BK202" i="9"/>
  <c r="J182" i="9"/>
  <c r="BK176" i="9"/>
  <c r="J156" i="9"/>
  <c r="J267" i="9"/>
  <c r="J256" i="9"/>
  <c r="J244" i="9"/>
  <c r="BK238" i="9"/>
  <c r="J230" i="9"/>
  <c r="J214" i="9"/>
  <c r="J206" i="9"/>
  <c r="J194" i="9"/>
  <c r="BK182" i="9"/>
  <c r="J174" i="9"/>
  <c r="BK168" i="9"/>
  <c r="J158" i="9"/>
  <c r="BK152" i="9"/>
  <c r="BK142" i="9"/>
  <c r="J132" i="9"/>
  <c r="BK252" i="9"/>
  <c r="BK216" i="9"/>
  <c r="BK196" i="9"/>
  <c r="BK186" i="9"/>
  <c r="BK158" i="9"/>
  <c r="J142" i="9"/>
  <c r="J367" i="10"/>
  <c r="J350" i="10"/>
  <c r="J333" i="10"/>
  <c r="BK308" i="10"/>
  <c r="BK284" i="10"/>
  <c r="J252" i="10"/>
  <c r="BK218" i="10"/>
  <c r="BK163" i="10"/>
  <c r="BK151" i="10"/>
  <c r="J328" i="10"/>
  <c r="BK269" i="10"/>
  <c r="BK261" i="10"/>
  <c r="J228" i="10"/>
  <c r="BK180" i="10"/>
  <c r="J168" i="10"/>
  <c r="BK161" i="10"/>
  <c r="BK136" i="10"/>
  <c r="BK362" i="10"/>
  <c r="BK350" i="10"/>
  <c r="J322" i="10"/>
  <c r="BK304" i="10"/>
  <c r="J288" i="10"/>
  <c r="BK280" i="10"/>
  <c r="J273" i="10"/>
  <c r="BK252" i="10"/>
  <c r="BK244" i="10"/>
  <c r="BK234" i="10"/>
  <c r="BK224" i="10"/>
  <c r="BK210" i="10"/>
  <c r="J198" i="10"/>
  <c r="BK182" i="10"/>
  <c r="J174" i="10"/>
  <c r="J157" i="10"/>
  <c r="BK142" i="10"/>
  <c r="J342" i="10"/>
  <c r="BK328" i="10"/>
  <c r="J280" i="10"/>
  <c r="J271" i="10"/>
  <c r="J234" i="10"/>
  <c r="BK198" i="10"/>
  <c r="J165" i="10"/>
  <c r="J138" i="10"/>
  <c r="T312" i="10" l="1"/>
  <c r="T125" i="2"/>
  <c r="P138" i="2"/>
  <c r="T122" i="3"/>
  <c r="T121" i="3" s="1"/>
  <c r="P157" i="4"/>
  <c r="P203" i="4"/>
  <c r="P214" i="4"/>
  <c r="P263" i="4"/>
  <c r="P312" i="4"/>
  <c r="P331" i="4"/>
  <c r="P349" i="4"/>
  <c r="R409" i="4"/>
  <c r="R432" i="4"/>
  <c r="BK557" i="4"/>
  <c r="J557" i="4"/>
  <c r="J115" i="4" s="1"/>
  <c r="BK619" i="4"/>
  <c r="J619" i="4" s="1"/>
  <c r="J116" i="4" s="1"/>
  <c r="P643" i="4"/>
  <c r="R738" i="4"/>
  <c r="P887" i="4"/>
  <c r="R985" i="4"/>
  <c r="R1064" i="4"/>
  <c r="P1105" i="4"/>
  <c r="R1120" i="4"/>
  <c r="P1299" i="4"/>
  <c r="R1373" i="4"/>
  <c r="P1507" i="4"/>
  <c r="BK1522" i="4"/>
  <c r="J1522" i="4"/>
  <c r="J130" i="4" s="1"/>
  <c r="T1522" i="4"/>
  <c r="T1521" i="4" s="1"/>
  <c r="R147" i="5"/>
  <c r="R140" i="5" s="1"/>
  <c r="T167" i="5"/>
  <c r="R216" i="5"/>
  <c r="BK286" i="5"/>
  <c r="J286" i="5" s="1"/>
  <c r="J112" i="5" s="1"/>
  <c r="R286" i="5"/>
  <c r="T291" i="5"/>
  <c r="R362" i="5"/>
  <c r="R369" i="5"/>
  <c r="T133" i="6"/>
  <c r="T153" i="6"/>
  <c r="R192" i="6"/>
  <c r="R245" i="6"/>
  <c r="R282" i="6"/>
  <c r="P140" i="7"/>
  <c r="R149" i="7"/>
  <c r="R160" i="7"/>
  <c r="R195" i="7"/>
  <c r="BK201" i="7"/>
  <c r="J201" i="7" s="1"/>
  <c r="J109" i="7" s="1"/>
  <c r="T130" i="8"/>
  <c r="R299" i="8"/>
  <c r="R304" i="8"/>
  <c r="BK131" i="9"/>
  <c r="J131" i="9" s="1"/>
  <c r="J102" i="9" s="1"/>
  <c r="P221" i="9"/>
  <c r="P220" i="9"/>
  <c r="BK150" i="10"/>
  <c r="J150" i="10"/>
  <c r="J103" i="10" s="1"/>
  <c r="T150" i="10"/>
  <c r="T135" i="10"/>
  <c r="BK197" i="10"/>
  <c r="J197" i="10" s="1"/>
  <c r="J105" i="10" s="1"/>
  <c r="BK279" i="10"/>
  <c r="J279" i="10"/>
  <c r="J106" i="10" s="1"/>
  <c r="BK125" i="2"/>
  <c r="J125" i="2" s="1"/>
  <c r="J100" i="2" s="1"/>
  <c r="R138" i="2"/>
  <c r="P122" i="3"/>
  <c r="P121" i="3" s="1"/>
  <c r="AU97" i="1" s="1"/>
  <c r="R157" i="4"/>
  <c r="R203" i="4"/>
  <c r="T214" i="4"/>
  <c r="T263" i="4"/>
  <c r="R312" i="4"/>
  <c r="R331" i="4"/>
  <c r="R349" i="4"/>
  <c r="BK409" i="4"/>
  <c r="J409" i="4" s="1"/>
  <c r="J110" i="4" s="1"/>
  <c r="T409" i="4"/>
  <c r="BK432" i="4"/>
  <c r="J432" i="4" s="1"/>
  <c r="J111" i="4" s="1"/>
  <c r="R557" i="4"/>
  <c r="R619" i="4"/>
  <c r="R643" i="4"/>
  <c r="P650" i="4"/>
  <c r="BK687" i="4"/>
  <c r="J687" i="4"/>
  <c r="J119" i="4" s="1"/>
  <c r="P687" i="4"/>
  <c r="T738" i="4"/>
  <c r="R887" i="4"/>
  <c r="BK985" i="4"/>
  <c r="J985" i="4"/>
  <c r="J122" i="4" s="1"/>
  <c r="BK1064" i="4"/>
  <c r="J1064" i="4" s="1"/>
  <c r="J123" i="4" s="1"/>
  <c r="BK1105" i="4"/>
  <c r="J1105" i="4"/>
  <c r="J124" i="4" s="1"/>
  <c r="R1105" i="4"/>
  <c r="T1120" i="4"/>
  <c r="T1299" i="4"/>
  <c r="P1373" i="4"/>
  <c r="BK1507" i="4"/>
  <c r="J1507" i="4" s="1"/>
  <c r="J128" i="4" s="1"/>
  <c r="T1507" i="4"/>
  <c r="P1522" i="4"/>
  <c r="P1521" i="4" s="1"/>
  <c r="BK147" i="5"/>
  <c r="J147" i="5" s="1"/>
  <c r="J104" i="5" s="1"/>
  <c r="T147" i="5"/>
  <c r="T140" i="5"/>
  <c r="P167" i="5"/>
  <c r="BK216" i="5"/>
  <c r="J216" i="5" s="1"/>
  <c r="J111" i="5" s="1"/>
  <c r="T216" i="5"/>
  <c r="P286" i="5"/>
  <c r="T286" i="5"/>
  <c r="P291" i="5"/>
  <c r="BK362" i="5"/>
  <c r="J362" i="5"/>
  <c r="J114" i="5" s="1"/>
  <c r="T362" i="5"/>
  <c r="T369" i="5"/>
  <c r="P133" i="6"/>
  <c r="P153" i="6"/>
  <c r="P192" i="6"/>
  <c r="P245" i="6"/>
  <c r="P282" i="6"/>
  <c r="BK140" i="7"/>
  <c r="J140" i="7"/>
  <c r="J104" i="7" s="1"/>
  <c r="BK149" i="7"/>
  <c r="J149" i="7" s="1"/>
  <c r="J105" i="7" s="1"/>
  <c r="BK160" i="7"/>
  <c r="J160" i="7"/>
  <c r="J106" i="7" s="1"/>
  <c r="BK195" i="7"/>
  <c r="J195" i="7" s="1"/>
  <c r="J107" i="7" s="1"/>
  <c r="P201" i="7"/>
  <c r="P200" i="7"/>
  <c r="P130" i="8"/>
  <c r="P129" i="8"/>
  <c r="P128" i="8" s="1"/>
  <c r="AU104" i="1" s="1"/>
  <c r="P299" i="8"/>
  <c r="P304" i="8"/>
  <c r="T131" i="9"/>
  <c r="T130" i="9"/>
  <c r="BK221" i="9"/>
  <c r="J221" i="9"/>
  <c r="J104" i="9" s="1"/>
  <c r="R150" i="10"/>
  <c r="R135" i="10" s="1"/>
  <c r="R134" i="10" s="1"/>
  <c r="R133" i="10" s="1"/>
  <c r="R167" i="10"/>
  <c r="P197" i="10"/>
  <c r="P279" i="10"/>
  <c r="P125" i="2"/>
  <c r="P124" i="2"/>
  <c r="P123" i="2" s="1"/>
  <c r="AU96" i="1" s="1"/>
  <c r="BK138" i="2"/>
  <c r="J138" i="2"/>
  <c r="J101" i="2" s="1"/>
  <c r="BK122" i="3"/>
  <c r="J122" i="3" s="1"/>
  <c r="J99" i="3" s="1"/>
  <c r="BK157" i="4"/>
  <c r="J157" i="4"/>
  <c r="J102" i="4" s="1"/>
  <c r="BK203" i="4"/>
  <c r="J203" i="4" s="1"/>
  <c r="J104" i="4" s="1"/>
  <c r="BK214" i="4"/>
  <c r="J214" i="4"/>
  <c r="J105" i="4" s="1"/>
  <c r="R263" i="4"/>
  <c r="T312" i="4"/>
  <c r="BK349" i="4"/>
  <c r="J349" i="4" s="1"/>
  <c r="J109" i="4" s="1"/>
  <c r="P409" i="4"/>
  <c r="P432" i="4"/>
  <c r="P557" i="4"/>
  <c r="P619" i="4"/>
  <c r="BK643" i="4"/>
  <c r="J643" i="4"/>
  <c r="J117" i="4" s="1"/>
  <c r="T643" i="4"/>
  <c r="R650" i="4"/>
  <c r="T687" i="4"/>
  <c r="BK738" i="4"/>
  <c r="J738" i="4"/>
  <c r="J120" i="4" s="1"/>
  <c r="BK887" i="4"/>
  <c r="J887" i="4" s="1"/>
  <c r="J121" i="4" s="1"/>
  <c r="P985" i="4"/>
  <c r="P1064" i="4"/>
  <c r="BK1120" i="4"/>
  <c r="J1120" i="4"/>
  <c r="J125" i="4" s="1"/>
  <c r="BK1373" i="4"/>
  <c r="J1373" i="4" s="1"/>
  <c r="J127" i="4" s="1"/>
  <c r="BK133" i="6"/>
  <c r="J133" i="6"/>
  <c r="J102" i="6" s="1"/>
  <c r="BK153" i="6"/>
  <c r="J153" i="6" s="1"/>
  <c r="J103" i="6" s="1"/>
  <c r="BK192" i="6"/>
  <c r="J192" i="6"/>
  <c r="J104" i="6" s="1"/>
  <c r="BK245" i="6"/>
  <c r="J245" i="6" s="1"/>
  <c r="J105" i="6" s="1"/>
  <c r="BK282" i="6"/>
  <c r="J282" i="6"/>
  <c r="J106" i="6" s="1"/>
  <c r="R140" i="7"/>
  <c r="R139" i="7" s="1"/>
  <c r="P149" i="7"/>
  <c r="P160" i="7"/>
  <c r="P195" i="7"/>
  <c r="T201" i="7"/>
  <c r="T200" i="7" s="1"/>
  <c r="BK130" i="8"/>
  <c r="BK129" i="8" s="1"/>
  <c r="BK299" i="8"/>
  <c r="J299" i="8" s="1"/>
  <c r="J103" i="8" s="1"/>
  <c r="BK304" i="8"/>
  <c r="J304" i="8"/>
  <c r="J104" i="8" s="1"/>
  <c r="R131" i="9"/>
  <c r="R130" i="9" s="1"/>
  <c r="R129" i="9" s="1"/>
  <c r="R221" i="9"/>
  <c r="R220" i="9"/>
  <c r="BK167" i="10"/>
  <c r="J167" i="10"/>
  <c r="J104" i="10" s="1"/>
  <c r="T167" i="10"/>
  <c r="T197" i="10"/>
  <c r="T279" i="10"/>
  <c r="T134" i="10" s="1"/>
  <c r="T133" i="10" s="1"/>
  <c r="R125" i="2"/>
  <c r="R124" i="2"/>
  <c r="R123" i="2" s="1"/>
  <c r="T138" i="2"/>
  <c r="R122" i="3"/>
  <c r="R121" i="3"/>
  <c r="T157" i="4"/>
  <c r="T203" i="4"/>
  <c r="R214" i="4"/>
  <c r="BK263" i="4"/>
  <c r="J263" i="4" s="1"/>
  <c r="J106" i="4" s="1"/>
  <c r="BK312" i="4"/>
  <c r="J312" i="4"/>
  <c r="J107" i="4" s="1"/>
  <c r="BK331" i="4"/>
  <c r="J331" i="4" s="1"/>
  <c r="J108" i="4" s="1"/>
  <c r="T331" i="4"/>
  <c r="T349" i="4"/>
  <c r="T432" i="4"/>
  <c r="T557" i="4"/>
  <c r="T619" i="4"/>
  <c r="BK650" i="4"/>
  <c r="J650" i="4" s="1"/>
  <c r="J118" i="4" s="1"/>
  <c r="T650" i="4"/>
  <c r="R687" i="4"/>
  <c r="P738" i="4"/>
  <c r="T887" i="4"/>
  <c r="T985" i="4"/>
  <c r="T1064" i="4"/>
  <c r="T1105" i="4"/>
  <c r="P1120" i="4"/>
  <c r="BK1299" i="4"/>
  <c r="J1299" i="4"/>
  <c r="J126" i="4" s="1"/>
  <c r="R1299" i="4"/>
  <c r="T1373" i="4"/>
  <c r="R1507" i="4"/>
  <c r="R1522" i="4"/>
  <c r="R1521" i="4"/>
  <c r="P147" i="5"/>
  <c r="P140" i="5"/>
  <c r="BK167" i="5"/>
  <c r="J167" i="5"/>
  <c r="J110" i="5" s="1"/>
  <c r="R167" i="5"/>
  <c r="P216" i="5"/>
  <c r="BK291" i="5"/>
  <c r="J291" i="5" s="1"/>
  <c r="J113" i="5" s="1"/>
  <c r="R291" i="5"/>
  <c r="P362" i="5"/>
  <c r="BK369" i="5"/>
  <c r="J369" i="5"/>
  <c r="J115" i="5" s="1"/>
  <c r="P369" i="5"/>
  <c r="R133" i="6"/>
  <c r="R153" i="6"/>
  <c r="T192" i="6"/>
  <c r="T245" i="6"/>
  <c r="T282" i="6"/>
  <c r="T140" i="7"/>
  <c r="T149" i="7"/>
  <c r="T160" i="7"/>
  <c r="T195" i="7"/>
  <c r="R201" i="7"/>
  <c r="R200" i="7" s="1"/>
  <c r="R130" i="8"/>
  <c r="R129" i="8" s="1"/>
  <c r="R128" i="8" s="1"/>
  <c r="T299" i="8"/>
  <c r="T304" i="8"/>
  <c r="P131" i="9"/>
  <c r="P130" i="9"/>
  <c r="P129" i="9" s="1"/>
  <c r="AU105" i="1" s="1"/>
  <c r="T221" i="9"/>
  <c r="T220" i="9"/>
  <c r="P150" i="10"/>
  <c r="P135" i="10"/>
  <c r="P134" i="10" s="1"/>
  <c r="P133" i="10" s="1"/>
  <c r="AU106" i="1" s="1"/>
  <c r="P167" i="10"/>
  <c r="R197" i="10"/>
  <c r="R279" i="10"/>
  <c r="BK160" i="5"/>
  <c r="J160" i="5"/>
  <c r="J107" i="5" s="1"/>
  <c r="BK550" i="4"/>
  <c r="J550" i="4" s="1"/>
  <c r="J112" i="4" s="1"/>
  <c r="BK1533" i="4"/>
  <c r="J1533" i="4"/>
  <c r="J131" i="4" s="1"/>
  <c r="BK141" i="5"/>
  <c r="J141" i="5" s="1"/>
  <c r="J102" i="5" s="1"/>
  <c r="BK157" i="5"/>
  <c r="J157" i="5"/>
  <c r="J106" i="5" s="1"/>
  <c r="BK163" i="5"/>
  <c r="J163" i="5" s="1"/>
  <c r="J108" i="5" s="1"/>
  <c r="BK136" i="7"/>
  <c r="J136" i="7"/>
  <c r="J102" i="7" s="1"/>
  <c r="BK266" i="9"/>
  <c r="J266" i="9" s="1"/>
  <c r="J105" i="9" s="1"/>
  <c r="BK189" i="4"/>
  <c r="J189" i="4"/>
  <c r="J103" i="4" s="1"/>
  <c r="BK135" i="10"/>
  <c r="J135" i="10" s="1"/>
  <c r="J102" i="10" s="1"/>
  <c r="BK312" i="10"/>
  <c r="J312" i="10"/>
  <c r="J107" i="10" s="1"/>
  <c r="BK553" i="4"/>
  <c r="J553" i="4" s="1"/>
  <c r="J113" i="4" s="1"/>
  <c r="BK144" i="5"/>
  <c r="J144" i="5"/>
  <c r="J103" i="5" s="1"/>
  <c r="BK154" i="5"/>
  <c r="J154" i="5" s="1"/>
  <c r="J105" i="5" s="1"/>
  <c r="BK290" i="6"/>
  <c r="J290" i="6"/>
  <c r="J107" i="6" s="1"/>
  <c r="BK206" i="7"/>
  <c r="J206" i="7" s="1"/>
  <c r="J110" i="7" s="1"/>
  <c r="BK366" i="10"/>
  <c r="J366" i="10"/>
  <c r="J108" i="10" s="1"/>
  <c r="BK369" i="10"/>
  <c r="J369" i="10" s="1"/>
  <c r="J109" i="10" s="1"/>
  <c r="J93" i="10"/>
  <c r="J95" i="10"/>
  <c r="J130" i="10"/>
  <c r="BE159" i="10"/>
  <c r="BE161" i="10"/>
  <c r="BE168" i="10"/>
  <c r="BE174" i="10"/>
  <c r="BE214" i="10"/>
  <c r="BE218" i="10"/>
  <c r="BE224" i="10"/>
  <c r="BE250" i="10"/>
  <c r="BE257" i="10"/>
  <c r="BE277" i="10"/>
  <c r="BE294" i="10"/>
  <c r="BE317" i="10"/>
  <c r="BE333" i="10"/>
  <c r="BE354" i="10"/>
  <c r="BK130" i="9"/>
  <c r="J130" i="9" s="1"/>
  <c r="J101" i="9" s="1"/>
  <c r="BK220" i="9"/>
  <c r="J220" i="9"/>
  <c r="J103" i="9" s="1"/>
  <c r="E85" i="10"/>
  <c r="F130" i="10"/>
  <c r="BE138" i="10"/>
  <c r="BE142" i="10"/>
  <c r="BE146" i="10"/>
  <c r="BE148" i="10"/>
  <c r="BE151" i="10"/>
  <c r="BE155" i="10"/>
  <c r="BE163" i="10"/>
  <c r="BE178" i="10"/>
  <c r="BE182" i="10"/>
  <c r="BE188" i="10"/>
  <c r="BE194" i="10"/>
  <c r="BE198" i="10"/>
  <c r="BE210" i="10"/>
  <c r="BE228" i="10"/>
  <c r="BE234" i="10"/>
  <c r="BE246" i="10"/>
  <c r="BE252" i="10"/>
  <c r="BE263" i="10"/>
  <c r="BE267" i="10"/>
  <c r="BE273" i="10"/>
  <c r="BE284" i="10"/>
  <c r="BE288" i="10"/>
  <c r="BE308" i="10"/>
  <c r="BE313" i="10"/>
  <c r="BE322" i="10"/>
  <c r="BE328" i="10"/>
  <c r="BE337" i="10"/>
  <c r="BE346" i="10"/>
  <c r="BE362" i="10"/>
  <c r="BE367" i="10"/>
  <c r="BE370" i="10"/>
  <c r="BE157" i="10"/>
  <c r="BE192" i="10"/>
  <c r="BE206" i="10"/>
  <c r="BE220" i="10"/>
  <c r="BE238" i="10"/>
  <c r="BE244" i="10"/>
  <c r="BE292" i="10"/>
  <c r="BE342" i="10"/>
  <c r="BE358" i="10"/>
  <c r="BE136" i="10"/>
  <c r="BE144" i="10"/>
  <c r="BE165" i="10"/>
  <c r="BE170" i="10"/>
  <c r="BE180" i="10"/>
  <c r="BE184" i="10"/>
  <c r="BE202" i="10"/>
  <c r="BE232" i="10"/>
  <c r="BE240" i="10"/>
  <c r="BE261" i="10"/>
  <c r="BE269" i="10"/>
  <c r="BE271" i="10"/>
  <c r="BE275" i="10"/>
  <c r="BE280" i="10"/>
  <c r="BE298" i="10"/>
  <c r="BE300" i="10"/>
  <c r="BE304" i="10"/>
  <c r="BE324" i="10"/>
  <c r="BE350" i="10"/>
  <c r="BE136" i="9"/>
  <c r="BE142" i="9"/>
  <c r="BE156" i="9"/>
  <c r="BE160" i="9"/>
  <c r="BE166" i="9"/>
  <c r="BE172" i="9"/>
  <c r="BE174" i="9"/>
  <c r="BE178" i="9"/>
  <c r="BE180" i="9"/>
  <c r="BE182" i="9"/>
  <c r="BE190" i="9"/>
  <c r="BE198" i="9"/>
  <c r="BE206" i="9"/>
  <c r="BE214" i="9"/>
  <c r="BE236" i="9"/>
  <c r="BE238" i="9"/>
  <c r="BE248" i="9"/>
  <c r="BE250" i="9"/>
  <c r="BE258" i="9"/>
  <c r="J95" i="9"/>
  <c r="F96" i="9"/>
  <c r="J126" i="9"/>
  <c r="BE132" i="9"/>
  <c r="BE134" i="9"/>
  <c r="BE154" i="9"/>
  <c r="BE164" i="9"/>
  <c r="BE202" i="9"/>
  <c r="BE208" i="9"/>
  <c r="BE210" i="9"/>
  <c r="BE216" i="9"/>
  <c r="BE218" i="9"/>
  <c r="BE234" i="9"/>
  <c r="BE240" i="9"/>
  <c r="BE242" i="9"/>
  <c r="BE246" i="9"/>
  <c r="BE252" i="9"/>
  <c r="BE254" i="9"/>
  <c r="BE256" i="9"/>
  <c r="BE262" i="9"/>
  <c r="BE264" i="9"/>
  <c r="BE267" i="9"/>
  <c r="E115" i="9"/>
  <c r="BE140" i="9"/>
  <c r="BE144" i="9"/>
  <c r="BE148" i="9"/>
  <c r="BE162" i="9"/>
  <c r="BE168" i="9"/>
  <c r="BE184" i="9"/>
  <c r="BE188" i="9"/>
  <c r="BE200" i="9"/>
  <c r="BE212" i="9"/>
  <c r="BE228" i="9"/>
  <c r="J93" i="9"/>
  <c r="BE138" i="9"/>
  <c r="BE146" i="9"/>
  <c r="BE150" i="9"/>
  <c r="BE152" i="9"/>
  <c r="BE158" i="9"/>
  <c r="BE170" i="9"/>
  <c r="BE176" i="9"/>
  <c r="BE186" i="9"/>
  <c r="BE192" i="9"/>
  <c r="BE194" i="9"/>
  <c r="BE196" i="9"/>
  <c r="BE204" i="9"/>
  <c r="BE222" i="9"/>
  <c r="BE224" i="9"/>
  <c r="BE226" i="9"/>
  <c r="BE230" i="9"/>
  <c r="BE232" i="9"/>
  <c r="BE244" i="9"/>
  <c r="BE260" i="9"/>
  <c r="J93" i="8"/>
  <c r="J96" i="8"/>
  <c r="F125" i="8"/>
  <c r="BE133" i="8"/>
  <c r="BE143" i="8"/>
  <c r="BE149" i="8"/>
  <c r="BE161" i="8"/>
  <c r="BE203" i="8"/>
  <c r="BE211" i="8"/>
  <c r="BE221" i="8"/>
  <c r="BE225" i="8"/>
  <c r="BE233" i="8"/>
  <c r="BE235" i="8"/>
  <c r="BE237" i="8"/>
  <c r="BE245" i="8"/>
  <c r="BE247" i="8"/>
  <c r="BE249" i="8"/>
  <c r="BE253" i="8"/>
  <c r="BE261" i="8"/>
  <c r="BE271" i="8"/>
  <c r="BE273" i="8"/>
  <c r="BE277" i="8"/>
  <c r="BE279" i="8"/>
  <c r="BE285" i="8"/>
  <c r="BE289" i="8"/>
  <c r="BE291" i="8"/>
  <c r="BE295" i="8"/>
  <c r="BE300" i="8"/>
  <c r="BE305" i="8"/>
  <c r="E85" i="8"/>
  <c r="J95" i="8"/>
  <c r="BE141" i="8"/>
  <c r="BE147" i="8"/>
  <c r="BE153" i="8"/>
  <c r="BE167" i="8"/>
  <c r="BE177" i="8"/>
  <c r="BE183" i="8"/>
  <c r="BE195" i="8"/>
  <c r="BE197" i="8"/>
  <c r="BE205" i="8"/>
  <c r="BE207" i="8"/>
  <c r="BE213" i="8"/>
  <c r="BE223" i="8"/>
  <c r="BE229" i="8"/>
  <c r="BE231" i="8"/>
  <c r="BE241" i="8"/>
  <c r="BE265" i="8"/>
  <c r="BE281" i="8"/>
  <c r="BE287" i="8"/>
  <c r="BE297" i="8"/>
  <c r="BE131" i="8"/>
  <c r="BE135" i="8"/>
  <c r="BE145" i="8"/>
  <c r="BE151" i="8"/>
  <c r="BE173" i="8"/>
  <c r="BE179" i="8"/>
  <c r="BE187" i="8"/>
  <c r="BE191" i="8"/>
  <c r="BE199" i="8"/>
  <c r="BE209" i="8"/>
  <c r="BE217" i="8"/>
  <c r="BE227" i="8"/>
  <c r="BE239" i="8"/>
  <c r="BE251" i="8"/>
  <c r="BE257" i="8"/>
  <c r="BE259" i="8"/>
  <c r="BE267" i="8"/>
  <c r="BE269" i="8"/>
  <c r="BE275" i="8"/>
  <c r="BE302" i="8"/>
  <c r="BE137" i="8"/>
  <c r="BE139" i="8"/>
  <c r="BE157" i="8"/>
  <c r="BE165" i="8"/>
  <c r="BE171" i="8"/>
  <c r="BE185" i="8"/>
  <c r="BE189" i="8"/>
  <c r="BE193" i="8"/>
  <c r="BE201" i="8"/>
  <c r="BE215" i="8"/>
  <c r="BE219" i="8"/>
  <c r="BE243" i="8"/>
  <c r="BE255" i="8"/>
  <c r="BE263" i="8"/>
  <c r="BE283" i="8"/>
  <c r="BE293" i="8"/>
  <c r="BE307" i="8"/>
  <c r="BE309" i="8"/>
  <c r="J93" i="7"/>
  <c r="J95" i="7"/>
  <c r="J131" i="7"/>
  <c r="BE137" i="7"/>
  <c r="BE143" i="7"/>
  <c r="BE145" i="7"/>
  <c r="BE156" i="7"/>
  <c r="BE177" i="7"/>
  <c r="BE189" i="7"/>
  <c r="BE196" i="7"/>
  <c r="BE204" i="7"/>
  <c r="BE207" i="7"/>
  <c r="F96" i="7"/>
  <c r="BE150" i="7"/>
  <c r="BE158" i="7"/>
  <c r="BE161" i="7"/>
  <c r="BE185" i="7"/>
  <c r="BE193" i="7"/>
  <c r="E85" i="7"/>
  <c r="BE152" i="7"/>
  <c r="BE165" i="7"/>
  <c r="BE167" i="7"/>
  <c r="BE169" i="7"/>
  <c r="BE173" i="7"/>
  <c r="BE179" i="7"/>
  <c r="BE183" i="7"/>
  <c r="BE198" i="7"/>
  <c r="BE202" i="7"/>
  <c r="BE141" i="7"/>
  <c r="BE147" i="7"/>
  <c r="BE163" i="7"/>
  <c r="BE171" i="7"/>
  <c r="BE191" i="7"/>
  <c r="BK166" i="5"/>
  <c r="J166" i="5" s="1"/>
  <c r="J109" i="5" s="1"/>
  <c r="E85" i="6"/>
  <c r="J93" i="6"/>
  <c r="F96" i="6"/>
  <c r="BE136" i="6"/>
  <c r="BE142" i="6"/>
  <c r="BE156" i="6"/>
  <c r="BE160" i="6"/>
  <c r="BE168" i="6"/>
  <c r="BE173" i="6"/>
  <c r="BE184" i="6"/>
  <c r="BE190" i="6"/>
  <c r="BE195" i="6"/>
  <c r="BE197" i="6"/>
  <c r="BE201" i="6"/>
  <c r="BE213" i="6"/>
  <c r="BE217" i="6"/>
  <c r="BE227" i="6"/>
  <c r="BE229" i="6"/>
  <c r="BE246" i="6"/>
  <c r="BE256" i="6"/>
  <c r="BE262" i="6"/>
  <c r="BE266" i="6"/>
  <c r="BE268" i="6"/>
  <c r="BE270" i="6"/>
  <c r="BE276" i="6"/>
  <c r="BE283" i="6"/>
  <c r="BE140" i="6"/>
  <c r="BE162" i="6"/>
  <c r="BE166" i="6"/>
  <c r="BE193" i="6"/>
  <c r="BE203" i="6"/>
  <c r="BE215" i="6"/>
  <c r="BE221" i="6"/>
  <c r="BE225" i="6"/>
  <c r="BE233" i="6"/>
  <c r="BE254" i="6"/>
  <c r="BE264" i="6"/>
  <c r="BE272" i="6"/>
  <c r="BE288" i="6"/>
  <c r="BE291" i="6"/>
  <c r="J96" i="6"/>
  <c r="BE138" i="6"/>
  <c r="BE149" i="6"/>
  <c r="BE180" i="6"/>
  <c r="BE209" i="6"/>
  <c r="BE219" i="6"/>
  <c r="BE223" i="6"/>
  <c r="BE231" i="6"/>
  <c r="BE235" i="6"/>
  <c r="BE237" i="6"/>
  <c r="BE239" i="6"/>
  <c r="BE250" i="6"/>
  <c r="BE260" i="6"/>
  <c r="BE278" i="6"/>
  <c r="J95" i="6"/>
  <c r="BE134" i="6"/>
  <c r="BE147" i="6"/>
  <c r="BE151" i="6"/>
  <c r="BE154" i="6"/>
  <c r="BE158" i="6"/>
  <c r="BE164" i="6"/>
  <c r="BE178" i="6"/>
  <c r="BE188" i="6"/>
  <c r="BE199" i="6"/>
  <c r="BE205" i="6"/>
  <c r="BE207" i="6"/>
  <c r="BE211" i="6"/>
  <c r="BE241" i="6"/>
  <c r="BE243" i="6"/>
  <c r="BE248" i="6"/>
  <c r="BE252" i="6"/>
  <c r="BE258" i="6"/>
  <c r="BE274" i="6"/>
  <c r="BE280" i="6"/>
  <c r="J93" i="5"/>
  <c r="F136" i="5"/>
  <c r="BE150" i="5"/>
  <c r="BE172" i="5"/>
  <c r="BE186" i="5"/>
  <c r="BE190" i="5"/>
  <c r="BE198" i="5"/>
  <c r="BE204" i="5"/>
  <c r="BE210" i="5"/>
  <c r="BE217" i="5"/>
  <c r="BE229" i="5"/>
  <c r="BE240" i="5"/>
  <c r="BE258" i="5"/>
  <c r="BE262" i="5"/>
  <c r="BE264" i="5"/>
  <c r="BE268" i="5"/>
  <c r="BE284" i="5"/>
  <c r="BE294" i="5"/>
  <c r="BE302" i="5"/>
  <c r="BE310" i="5"/>
  <c r="BE320" i="5"/>
  <c r="BE332" i="5"/>
  <c r="BE342" i="5"/>
  <c r="BE346" i="5"/>
  <c r="BE350" i="5"/>
  <c r="BE354" i="5"/>
  <c r="BE358" i="5"/>
  <c r="J96" i="5"/>
  <c r="BE145" i="5"/>
  <c r="BE158" i="5"/>
  <c r="BE161" i="5"/>
  <c r="BE170" i="5"/>
  <c r="BE176" i="5"/>
  <c r="BE178" i="5"/>
  <c r="BE182" i="5"/>
  <c r="BE194" i="5"/>
  <c r="BE206" i="5"/>
  <c r="BE208" i="5"/>
  <c r="BE212" i="5"/>
  <c r="BE214" i="5"/>
  <c r="BE221" i="5"/>
  <c r="BE227" i="5"/>
  <c r="BE233" i="5"/>
  <c r="BE248" i="5"/>
  <c r="BE256" i="5"/>
  <c r="BE260" i="5"/>
  <c r="BE270" i="5"/>
  <c r="BE274" i="5"/>
  <c r="BE276" i="5"/>
  <c r="BE287" i="5"/>
  <c r="BE292" i="5"/>
  <c r="BE296" i="5"/>
  <c r="BE298" i="5"/>
  <c r="BE314" i="5"/>
  <c r="BE316" i="5"/>
  <c r="BE324" i="5"/>
  <c r="BE334" i="5"/>
  <c r="BE336" i="5"/>
  <c r="BE340" i="5"/>
  <c r="BE348" i="5"/>
  <c r="BE365" i="5"/>
  <c r="BE374" i="5"/>
  <c r="BE378" i="5"/>
  <c r="J135" i="5"/>
  <c r="BE142" i="5"/>
  <c r="BE152" i="5"/>
  <c r="BE174" i="5"/>
  <c r="BE180" i="5"/>
  <c r="BE184" i="5"/>
  <c r="BE188" i="5"/>
  <c r="BE202" i="5"/>
  <c r="BE219" i="5"/>
  <c r="BE223" i="5"/>
  <c r="BE231" i="5"/>
  <c r="BE235" i="5"/>
  <c r="BE244" i="5"/>
  <c r="BE254" i="5"/>
  <c r="BE266" i="5"/>
  <c r="BE272" i="5"/>
  <c r="BE280" i="5"/>
  <c r="BE289" i="5"/>
  <c r="BE308" i="5"/>
  <c r="BE326" i="5"/>
  <c r="BE367" i="5"/>
  <c r="BE380" i="5"/>
  <c r="BE382" i="5"/>
  <c r="E85" i="5"/>
  <c r="BE148" i="5"/>
  <c r="BE155" i="5"/>
  <c r="BE164" i="5"/>
  <c r="BE168" i="5"/>
  <c r="BE192" i="5"/>
  <c r="BE225" i="5"/>
  <c r="BE250" i="5"/>
  <c r="BE282" i="5"/>
  <c r="BE300" i="5"/>
  <c r="BE304" i="5"/>
  <c r="BE306" i="5"/>
  <c r="BE312" i="5"/>
  <c r="BE318" i="5"/>
  <c r="BE322" i="5"/>
  <c r="BE328" i="5"/>
  <c r="BE330" i="5"/>
  <c r="BE338" i="5"/>
  <c r="BE344" i="5"/>
  <c r="BE352" i="5"/>
  <c r="BE356" i="5"/>
  <c r="BE360" i="5"/>
  <c r="BE363" i="5"/>
  <c r="BE370" i="5"/>
  <c r="J95" i="4"/>
  <c r="E141" i="4"/>
  <c r="BE164" i="4"/>
  <c r="BE168" i="4"/>
  <c r="BE174" i="4"/>
  <c r="BE190" i="4"/>
  <c r="BE194" i="4"/>
  <c r="BE204" i="4"/>
  <c r="BE208" i="4"/>
  <c r="BE233" i="4"/>
  <c r="BE246" i="4"/>
  <c r="BE281" i="4"/>
  <c r="BE287" i="4"/>
  <c r="BE315" i="4"/>
  <c r="BE319" i="4"/>
  <c r="BE321" i="4"/>
  <c r="BE327" i="4"/>
  <c r="BE329" i="4"/>
  <c r="BE340" i="4"/>
  <c r="BE346" i="4"/>
  <c r="BE395" i="4"/>
  <c r="BE399" i="4"/>
  <c r="BE401" i="4"/>
  <c r="BE403" i="4"/>
  <c r="BE410" i="4"/>
  <c r="BE415" i="4"/>
  <c r="BE420" i="4"/>
  <c r="BE430" i="4"/>
  <c r="BE433" i="4"/>
  <c r="BE440" i="4"/>
  <c r="BE478" i="4"/>
  <c r="BE490" i="4"/>
  <c r="BE520" i="4"/>
  <c r="BE522" i="4"/>
  <c r="BE540" i="4"/>
  <c r="BE546" i="4"/>
  <c r="BE551" i="4"/>
  <c r="BE590" i="4"/>
  <c r="BE611" i="4"/>
  <c r="BE617" i="4"/>
  <c r="BE631" i="4"/>
  <c r="BE639" i="4"/>
  <c r="BE641" i="4"/>
  <c r="BE644" i="4"/>
  <c r="BE651" i="4"/>
  <c r="BE664" i="4"/>
  <c r="BE666" i="4"/>
  <c r="BE672" i="4"/>
  <c r="BE685" i="4"/>
  <c r="BE704" i="4"/>
  <c r="BE726" i="4"/>
  <c r="BE736" i="4"/>
  <c r="BE744" i="4"/>
  <c r="BE751" i="4"/>
  <c r="BE759" i="4"/>
  <c r="BE765" i="4"/>
  <c r="BE769" i="4"/>
  <c r="BE777" i="4"/>
  <c r="BE782" i="4"/>
  <c r="BE786" i="4"/>
  <c r="BE792" i="4"/>
  <c r="BE804" i="4"/>
  <c r="BE827" i="4"/>
  <c r="BE859" i="4"/>
  <c r="BE867" i="4"/>
  <c r="BE881" i="4"/>
  <c r="BE892" i="4"/>
  <c r="BE899" i="4"/>
  <c r="BE910" i="4"/>
  <c r="BE917" i="4"/>
  <c r="BE935" i="4"/>
  <c r="BE953" i="4"/>
  <c r="BE958" i="4"/>
  <c r="BE963" i="4"/>
  <c r="BE968" i="4"/>
  <c r="BE979" i="4"/>
  <c r="BE988" i="4"/>
  <c r="BE1060" i="4"/>
  <c r="BE1094" i="4"/>
  <c r="BE1116" i="4"/>
  <c r="BE1121" i="4"/>
  <c r="BE1265" i="4"/>
  <c r="BE1295" i="4"/>
  <c r="BE1371" i="4"/>
  <c r="BE1491" i="4"/>
  <c r="BE1499" i="4"/>
  <c r="F96" i="4"/>
  <c r="BE181" i="4"/>
  <c r="BE215" i="4"/>
  <c r="BE242" i="4"/>
  <c r="BE264" i="4"/>
  <c r="BE298" i="4"/>
  <c r="BE325" i="4"/>
  <c r="BE350" i="4"/>
  <c r="BE357" i="4"/>
  <c r="BE374" i="4"/>
  <c r="BE426" i="4"/>
  <c r="BE462" i="4"/>
  <c r="BE466" i="4"/>
  <c r="BE506" i="4"/>
  <c r="BE531" i="4"/>
  <c r="BE560" i="4"/>
  <c r="BE573" i="4"/>
  <c r="BE581" i="4"/>
  <c r="BE598" i="4"/>
  <c r="BE607" i="4"/>
  <c r="BE627" i="4"/>
  <c r="BE662" i="4"/>
  <c r="BE676" i="4"/>
  <c r="BE683" i="4"/>
  <c r="BE732" i="4"/>
  <c r="BE756" i="4"/>
  <c r="BE798" i="4"/>
  <c r="BE807" i="4"/>
  <c r="BE829" i="4"/>
  <c r="BE845" i="4"/>
  <c r="BE856" i="4"/>
  <c r="BE872" i="4"/>
  <c r="BE885" i="4"/>
  <c r="BE908" i="4"/>
  <c r="BE915" i="4"/>
  <c r="BE925" i="4"/>
  <c r="BE930" i="4"/>
  <c r="BE941" i="4"/>
  <c r="BE943" i="4"/>
  <c r="BE960" i="4"/>
  <c r="BE974" i="4"/>
  <c r="BE983" i="4"/>
  <c r="BE992" i="4"/>
  <c r="BE1004" i="4"/>
  <c r="BE1011" i="4"/>
  <c r="BE1015" i="4"/>
  <c r="BE1031" i="4"/>
  <c r="BE1065" i="4"/>
  <c r="BE1072" i="4"/>
  <c r="BE1099" i="4"/>
  <c r="BE1103" i="4"/>
  <c r="BE1108" i="4"/>
  <c r="BE1110" i="4"/>
  <c r="BE1140" i="4"/>
  <c r="BE1178" i="4"/>
  <c r="BE1180" i="4"/>
  <c r="BE1276" i="4"/>
  <c r="BE1291" i="4"/>
  <c r="BE1297" i="4"/>
  <c r="BE1300" i="4"/>
  <c r="BE1346" i="4"/>
  <c r="BE1376" i="4"/>
  <c r="BE1481" i="4"/>
  <c r="BE1497" i="4"/>
  <c r="BE1508" i="4"/>
  <c r="BE1513" i="4"/>
  <c r="BE1517" i="4"/>
  <c r="BE1519" i="4"/>
  <c r="BE1523" i="4"/>
  <c r="BE1527" i="4"/>
  <c r="BE1529" i="4"/>
  <c r="BE1534" i="4"/>
  <c r="J93" i="4"/>
  <c r="J96" i="4"/>
  <c r="BE170" i="4"/>
  <c r="BE176" i="4"/>
  <c r="BE185" i="4"/>
  <c r="BE285" i="4"/>
  <c r="BE289" i="4"/>
  <c r="BE323" i="4"/>
  <c r="BE337" i="4"/>
  <c r="BE355" i="4"/>
  <c r="BE378" i="4"/>
  <c r="BE407" i="4"/>
  <c r="BE422" i="4"/>
  <c r="BE448" i="4"/>
  <c r="BE452" i="4"/>
  <c r="BE486" i="4"/>
  <c r="BE514" i="4"/>
  <c r="BE536" i="4"/>
  <c r="BE542" i="4"/>
  <c r="BE558" i="4"/>
  <c r="BE564" i="4"/>
  <c r="BE603" i="4"/>
  <c r="BE615" i="4"/>
  <c r="BE648" i="4"/>
  <c r="BE655" i="4"/>
  <c r="BE674" i="4"/>
  <c r="BE678" i="4"/>
  <c r="BE699" i="4"/>
  <c r="BE715" i="4"/>
  <c r="BE739" i="4"/>
  <c r="BE748" i="4"/>
  <c r="BE773" i="4"/>
  <c r="BE796" i="4"/>
  <c r="BE802" i="4"/>
  <c r="BE810" i="4"/>
  <c r="BE823" i="4"/>
  <c r="BE833" i="4"/>
  <c r="BE835" i="4"/>
  <c r="BE848" i="4"/>
  <c r="BE877" i="4"/>
  <c r="BE883" i="4"/>
  <c r="BE888" i="4"/>
  <c r="BE895" i="4"/>
  <c r="BE901" i="4"/>
  <c r="BE903" i="4"/>
  <c r="BE965" i="4"/>
  <c r="BE990" i="4"/>
  <c r="BE1009" i="4"/>
  <c r="BE1062" i="4"/>
  <c r="BE1067" i="4"/>
  <c r="BE1083" i="4"/>
  <c r="BE1090" i="4"/>
  <c r="BE1101" i="4"/>
  <c r="BE1114" i="4"/>
  <c r="BE1118" i="4"/>
  <c r="BE1160" i="4"/>
  <c r="BE1261" i="4"/>
  <c r="BE1321" i="4"/>
  <c r="BE1391" i="4"/>
  <c r="BE1463" i="4"/>
  <c r="BE1503" i="4"/>
  <c r="BE158" i="4"/>
  <c r="BE224" i="4"/>
  <c r="BE244" i="4"/>
  <c r="BE313" i="4"/>
  <c r="BE317" i="4"/>
  <c r="BE332" i="4"/>
  <c r="BE359" i="4"/>
  <c r="BE380" i="4"/>
  <c r="BE444" i="4"/>
  <c r="BE454" i="4"/>
  <c r="BE473" i="4"/>
  <c r="BE495" i="4"/>
  <c r="BE554" i="4"/>
  <c r="BE569" i="4"/>
  <c r="BE577" i="4"/>
  <c r="BE586" i="4"/>
  <c r="BE594" i="4"/>
  <c r="BE620" i="4"/>
  <c r="BE622" i="4"/>
  <c r="BE635" i="4"/>
  <c r="BE646" i="4"/>
  <c r="BE670" i="4"/>
  <c r="BE688" i="4"/>
  <c r="BE734" i="4"/>
  <c r="BE790" i="4"/>
  <c r="BE821" i="4"/>
  <c r="BE863" i="4"/>
  <c r="BE923" i="4"/>
  <c r="BE938" i="4"/>
  <c r="BE945" i="4"/>
  <c r="BE955" i="4"/>
  <c r="BE976" i="4"/>
  <c r="BE981" i="4"/>
  <c r="BE986" i="4"/>
  <c r="BE1000" i="4"/>
  <c r="BE1017" i="4"/>
  <c r="BE1045" i="4"/>
  <c r="BE1074" i="4"/>
  <c r="BE1078" i="4"/>
  <c r="BE1085" i="4"/>
  <c r="BE1106" i="4"/>
  <c r="BE1112" i="4"/>
  <c r="BE1242" i="4"/>
  <c r="BE1280" i="4"/>
  <c r="BE1344" i="4"/>
  <c r="BE1367" i="4"/>
  <c r="BE1369" i="4"/>
  <c r="BE1374" i="4"/>
  <c r="BE1398" i="4"/>
  <c r="BE1458" i="4"/>
  <c r="BE1470" i="4"/>
  <c r="BE1485" i="4"/>
  <c r="BE1495" i="4"/>
  <c r="BE1501" i="4"/>
  <c r="BE1505" i="4"/>
  <c r="BK124" i="2"/>
  <c r="J124" i="2" s="1"/>
  <c r="J99" i="2" s="1"/>
  <c r="J93" i="3"/>
  <c r="J94" i="3"/>
  <c r="J115" i="3"/>
  <c r="F118" i="3"/>
  <c r="BE131" i="3"/>
  <c r="E109" i="3"/>
  <c r="BE123" i="3"/>
  <c r="BE127" i="3"/>
  <c r="BE133" i="3"/>
  <c r="BE125" i="3"/>
  <c r="BE129" i="3"/>
  <c r="E85" i="2"/>
  <c r="J91" i="2"/>
  <c r="J93" i="2"/>
  <c r="F94" i="2"/>
  <c r="J94" i="2"/>
  <c r="BE126" i="2"/>
  <c r="BE130" i="2"/>
  <c r="BE134" i="2"/>
  <c r="BE139" i="2"/>
  <c r="BE146" i="2"/>
  <c r="BE150" i="2"/>
  <c r="BB96" i="1"/>
  <c r="BD96" i="1"/>
  <c r="F38" i="2"/>
  <c r="BC96" i="1"/>
  <c r="F38" i="3"/>
  <c r="BC97" i="1"/>
  <c r="F38" i="4"/>
  <c r="BA100" i="1"/>
  <c r="J38" i="5"/>
  <c r="AW101" i="1"/>
  <c r="F38" i="6"/>
  <c r="BA102" i="1"/>
  <c r="F40" i="6"/>
  <c r="BC102" i="1"/>
  <c r="F38" i="8"/>
  <c r="BA104" i="1"/>
  <c r="J38" i="9"/>
  <c r="AW105" i="1"/>
  <c r="F39" i="10"/>
  <c r="BB106" i="1"/>
  <c r="J36" i="2"/>
  <c r="AW96" i="1"/>
  <c r="F37" i="3"/>
  <c r="BB97" i="1"/>
  <c r="BB95" i="1" s="1"/>
  <c r="F41" i="4"/>
  <c r="BD100" i="1"/>
  <c r="F40" i="4"/>
  <c r="BC100" i="1" s="1"/>
  <c r="F41" i="6"/>
  <c r="BD102" i="1"/>
  <c r="F41" i="7"/>
  <c r="BD103" i="1" s="1"/>
  <c r="F39" i="7"/>
  <c r="BB103" i="1"/>
  <c r="F39" i="8"/>
  <c r="BB104" i="1" s="1"/>
  <c r="F39" i="9"/>
  <c r="BB105" i="1"/>
  <c r="F41" i="9"/>
  <c r="BD105" i="1" s="1"/>
  <c r="F38" i="10"/>
  <c r="BA106" i="1"/>
  <c r="F41" i="10"/>
  <c r="BD106" i="1" s="1"/>
  <c r="F36" i="2"/>
  <c r="BA96" i="1"/>
  <c r="F36" i="3"/>
  <c r="BA97" i="1" s="1"/>
  <c r="J38" i="4"/>
  <c r="AW100" i="1"/>
  <c r="F38" i="5"/>
  <c r="BA101" i="1" s="1"/>
  <c r="F40" i="5"/>
  <c r="BC101" i="1"/>
  <c r="J38" i="6"/>
  <c r="AW102" i="1" s="1"/>
  <c r="F38" i="7"/>
  <c r="BA103" i="1"/>
  <c r="F40" i="7"/>
  <c r="BC103" i="1" s="1"/>
  <c r="F40" i="8"/>
  <c r="BC104" i="1"/>
  <c r="F41" i="8"/>
  <c r="BD104" i="1" s="1"/>
  <c r="F40" i="9"/>
  <c r="BC105" i="1"/>
  <c r="J38" i="10"/>
  <c r="AW106" i="1" s="1"/>
  <c r="AS98" i="1"/>
  <c r="J36" i="3"/>
  <c r="AW97" i="1"/>
  <c r="F39" i="3"/>
  <c r="BD97" i="1"/>
  <c r="BD95" i="1"/>
  <c r="F39" i="4"/>
  <c r="BB100" i="1" s="1"/>
  <c r="F39" i="5"/>
  <c r="BB101" i="1"/>
  <c r="F41" i="5"/>
  <c r="BD101" i="1" s="1"/>
  <c r="F39" i="6"/>
  <c r="BB102" i="1"/>
  <c r="J38" i="7"/>
  <c r="AW103" i="1" s="1"/>
  <c r="J38" i="8"/>
  <c r="AW104" i="1"/>
  <c r="F38" i="9"/>
  <c r="BA105" i="1" s="1"/>
  <c r="F40" i="10"/>
  <c r="BC106" i="1"/>
  <c r="R134" i="7" l="1"/>
  <c r="BK128" i="8"/>
  <c r="J128" i="8" s="1"/>
  <c r="J100" i="8" s="1"/>
  <c r="J129" i="8"/>
  <c r="J101" i="8" s="1"/>
  <c r="BK200" i="7"/>
  <c r="J200" i="7" s="1"/>
  <c r="J108" i="7" s="1"/>
  <c r="J130" i="8"/>
  <c r="J102" i="8" s="1"/>
  <c r="BK121" i="3"/>
  <c r="J121" i="3" s="1"/>
  <c r="J98" i="3" s="1"/>
  <c r="T139" i="7"/>
  <c r="T134" i="7"/>
  <c r="P132" i="6"/>
  <c r="P131" i="6"/>
  <c r="AU102" i="1"/>
  <c r="P166" i="5"/>
  <c r="P139" i="5" s="1"/>
  <c r="AU101" i="1" s="1"/>
  <c r="R556" i="4"/>
  <c r="P139" i="7"/>
  <c r="P134" i="7" s="1"/>
  <c r="AU103" i="1" s="1"/>
  <c r="R132" i="6"/>
  <c r="R131" i="6"/>
  <c r="R166" i="5"/>
  <c r="R139" i="5"/>
  <c r="T556" i="4"/>
  <c r="T156" i="4"/>
  <c r="T155" i="4" s="1"/>
  <c r="P556" i="4"/>
  <c r="R156" i="4"/>
  <c r="R155" i="4"/>
  <c r="T166" i="5"/>
  <c r="T139" i="5"/>
  <c r="P156" i="4"/>
  <c r="P155" i="4"/>
  <c r="AU100" i="1" s="1"/>
  <c r="T129" i="8"/>
  <c r="T128" i="8"/>
  <c r="T129" i="9"/>
  <c r="T132" i="6"/>
  <c r="T131" i="6"/>
  <c r="T124" i="2"/>
  <c r="T123" i="2"/>
  <c r="BK156" i="4"/>
  <c r="BK556" i="4"/>
  <c r="J556" i="4"/>
  <c r="J114" i="4"/>
  <c r="BK132" i="6"/>
  <c r="J132" i="6"/>
  <c r="J101" i="6"/>
  <c r="BK134" i="10"/>
  <c r="J134" i="10" s="1"/>
  <c r="J101" i="10" s="1"/>
  <c r="BK1521" i="4"/>
  <c r="J1521" i="4"/>
  <c r="J129" i="4" s="1"/>
  <c r="BK140" i="5"/>
  <c r="J140" i="5"/>
  <c r="J101" i="5"/>
  <c r="BK135" i="7"/>
  <c r="J135" i="7"/>
  <c r="J101" i="7"/>
  <c r="BK139" i="7"/>
  <c r="J139" i="7" s="1"/>
  <c r="J103" i="7" s="1"/>
  <c r="BK129" i="9"/>
  <c r="J129" i="9"/>
  <c r="J34" i="9" s="1"/>
  <c r="AG105" i="1" s="1"/>
  <c r="BK123" i="2"/>
  <c r="J123" i="2" s="1"/>
  <c r="J32" i="2" s="1"/>
  <c r="AG96" i="1" s="1"/>
  <c r="AS94" i="1"/>
  <c r="F35" i="3"/>
  <c r="AZ97" i="1"/>
  <c r="J37" i="5"/>
  <c r="AV101" i="1"/>
  <c r="AT101" i="1" s="1"/>
  <c r="J37" i="6"/>
  <c r="AV102" i="1"/>
  <c r="AT102" i="1"/>
  <c r="J37" i="7"/>
  <c r="AV103" i="1"/>
  <c r="AT103" i="1"/>
  <c r="F37" i="8"/>
  <c r="AZ104" i="1" s="1"/>
  <c r="J34" i="8"/>
  <c r="AG104" i="1"/>
  <c r="J37" i="9"/>
  <c r="AV105" i="1" s="1"/>
  <c r="AT105" i="1" s="1"/>
  <c r="BA99" i="1"/>
  <c r="BA98" i="1"/>
  <c r="AW98" i="1"/>
  <c r="BB99" i="1"/>
  <c r="AX99" i="1" s="1"/>
  <c r="F37" i="10"/>
  <c r="AZ106" i="1"/>
  <c r="BC95" i="1"/>
  <c r="AY95" i="1" s="1"/>
  <c r="AX95" i="1"/>
  <c r="BA95" i="1"/>
  <c r="AW95" i="1"/>
  <c r="J32" i="3"/>
  <c r="AG97" i="1"/>
  <c r="J37" i="4"/>
  <c r="AV100" i="1"/>
  <c r="AT100" i="1" s="1"/>
  <c r="AU95" i="1"/>
  <c r="F35" i="2"/>
  <c r="AZ96" i="1"/>
  <c r="J35" i="3"/>
  <c r="AV97" i="1"/>
  <c r="AT97" i="1"/>
  <c r="F37" i="5"/>
  <c r="AZ101" i="1" s="1"/>
  <c r="F37" i="6"/>
  <c r="AZ102" i="1"/>
  <c r="F37" i="7"/>
  <c r="AZ103" i="1" s="1"/>
  <c r="J37" i="8"/>
  <c r="AV104" i="1"/>
  <c r="AT104" i="1"/>
  <c r="F37" i="9"/>
  <c r="AZ105" i="1"/>
  <c r="BC99" i="1"/>
  <c r="AY99" i="1"/>
  <c r="J37" i="10"/>
  <c r="AV106" i="1"/>
  <c r="AT106" i="1"/>
  <c r="J35" i="2"/>
  <c r="AV96" i="1" s="1"/>
  <c r="AT96" i="1" s="1"/>
  <c r="F37" i="4"/>
  <c r="AZ100" i="1"/>
  <c r="BD99" i="1"/>
  <c r="BD98" i="1"/>
  <c r="BD94" i="1"/>
  <c r="W33" i="1"/>
  <c r="BK134" i="7" l="1"/>
  <c r="J134" i="7" s="1"/>
  <c r="J100" i="7" s="1"/>
  <c r="BK155" i="4"/>
  <c r="J155" i="4"/>
  <c r="J100" i="4"/>
  <c r="J156" i="4"/>
  <c r="J101" i="4"/>
  <c r="BK133" i="10"/>
  <c r="J133" i="10"/>
  <c r="J100" i="10" s="1"/>
  <c r="BK139" i="5"/>
  <c r="J139" i="5"/>
  <c r="J100" i="5"/>
  <c r="BK131" i="6"/>
  <c r="J131" i="6"/>
  <c r="J100" i="6"/>
  <c r="AN105" i="1"/>
  <c r="J100" i="9"/>
  <c r="AN104" i="1"/>
  <c r="J43" i="9"/>
  <c r="J43" i="8"/>
  <c r="AN97" i="1"/>
  <c r="AN96" i="1"/>
  <c r="J98" i="2"/>
  <c r="J41" i="3"/>
  <c r="J41" i="2"/>
  <c r="AW99" i="1"/>
  <c r="AU99" i="1"/>
  <c r="AU98" i="1"/>
  <c r="AU94" i="1" s="1"/>
  <c r="AZ95" i="1"/>
  <c r="J34" i="7"/>
  <c r="AG103" i="1"/>
  <c r="BB98" i="1"/>
  <c r="AX98" i="1"/>
  <c r="BA94" i="1"/>
  <c r="W30" i="1"/>
  <c r="AG95" i="1"/>
  <c r="BC98" i="1"/>
  <c r="AY98" i="1"/>
  <c r="AZ99" i="1"/>
  <c r="AV99" i="1" s="1"/>
  <c r="J43" i="7" l="1"/>
  <c r="AN103" i="1"/>
  <c r="J34" i="10"/>
  <c r="AG106" i="1"/>
  <c r="J34" i="5"/>
  <c r="AG101" i="1"/>
  <c r="AN101" i="1"/>
  <c r="J34" i="4"/>
  <c r="AG100" i="1" s="1"/>
  <c r="AV95" i="1"/>
  <c r="AT95" i="1"/>
  <c r="AN95" i="1"/>
  <c r="AT99" i="1"/>
  <c r="J34" i="6"/>
  <c r="AG102" i="1"/>
  <c r="AW94" i="1"/>
  <c r="AK30" i="1" s="1"/>
  <c r="AZ98" i="1"/>
  <c r="AV98" i="1"/>
  <c r="AT98" i="1"/>
  <c r="BC94" i="1"/>
  <c r="W32" i="1"/>
  <c r="BB94" i="1"/>
  <c r="W31" i="1"/>
  <c r="J43" i="6" l="1"/>
  <c r="J43" i="10"/>
  <c r="J43" i="4"/>
  <c r="J43" i="5"/>
  <c r="AN102" i="1"/>
  <c r="AN100" i="1"/>
  <c r="AN106" i="1"/>
  <c r="AY94" i="1"/>
  <c r="AG99" i="1"/>
  <c r="AG98" i="1" s="1"/>
  <c r="AG94" i="1" s="1"/>
  <c r="AK26" i="1" s="1"/>
  <c r="AZ94" i="1"/>
  <c r="W29" i="1" s="1"/>
  <c r="AX94" i="1"/>
  <c r="AN99" i="1" l="1"/>
  <c r="AN98" i="1"/>
  <c r="AV94" i="1"/>
  <c r="AK29" i="1"/>
  <c r="AK35" i="1" s="1"/>
  <c r="AT94" i="1" l="1"/>
  <c r="AN94" i="1" l="1"/>
</calcChain>
</file>

<file path=xl/sharedStrings.xml><?xml version="1.0" encoding="utf-8"?>
<sst xmlns="http://schemas.openxmlformats.org/spreadsheetml/2006/main" count="24030" uniqueCount="3630">
  <si>
    <t>Export Komplet</t>
  </si>
  <si>
    <t/>
  </si>
  <si>
    <t>2.0</t>
  </si>
  <si>
    <t>ZAMOK</t>
  </si>
  <si>
    <t>False</t>
  </si>
  <si>
    <t>{967b2edc-f0e8-495c-a27e-077e6e71e065}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</si>
  <si>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</si>
  <si>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</si>
  <si>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</si>
  <si>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</si>
  <si>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</si>
  <si>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</si>
  <si>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</si>
  <si>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</si>
  <si>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2022-033O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</si>
  <si>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</si>
  <si>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</si>
  <si>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Blansko SEE  oprava</t>
  </si>
  <si>
    <t>KSO:</t>
  </si>
  <si>
    <t>CC-CZ:</t>
  </si>
  <si>
    <t>Místo:</t>
  </si>
  <si>
    <t xml:space="preserve"> </t>
  </si>
  <si>
    <t>Datum:</t>
  </si>
  <si>
    <t>31. 5. 2022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</si>
  <si>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</si>
  <si>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</si>
  <si>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</si>
  <si>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</si>
  <si>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</si>
  <si>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</si>
  <si>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</si>
  <si>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</si>
  <si>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</si>
  <si>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</si>
  <si>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</si>
  <si>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</si>
  <si>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</si>
  <si>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</si>
  <si>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</si>
  <si>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</si>
  <si>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</si>
  <si>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</si>
  <si>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</si>
  <si>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</si>
  <si>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</si>
  <si>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</si>
  <si>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</si>
  <si>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</si>
  <si>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</si>
  <si>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</si>
  <si>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</si>
  <si>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</si>
  <si>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</si>
  <si>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</si>
  <si>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</si>
  <si>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</si>
  <si>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</si>
  <si>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</si>
  <si>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</si>
  <si>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</si>
  <si>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</si>
  <si>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</si>
  <si>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</si>
  <si>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</si>
  <si>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</si>
  <si>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</si>
  <si>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</si>
  <si>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</si>
  <si>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</si>
  <si>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</si>
  <si>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</si>
  <si>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</si>
  <si>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</si>
  <si>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</si>
  <si>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</si>
  <si>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</si>
  <si>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</si>
  <si>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</si>
  <si>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</si>
  <si>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</si>
  <si>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D.4</t>
  </si>
  <si>
    <t>Ostatní technologická zařízení</t>
  </si>
  <si>
    <t>STA</t>
  </si>
  <si>
    <t>1</t>
  </si>
  <si>
    <t>{f460aabd-6d74-43eb-ba3c-85e4f8b96cbf}</t>
  </si>
  <si>
    <t>2</t>
  </si>
  <si>
    <t>/</t>
  </si>
  <si>
    <t>SO 90-90</t>
  </si>
  <si>
    <t>Odpady</t>
  </si>
  <si>
    <t>Soupis</t>
  </si>
  <si>
    <t>{68cf654c-e3a0-4e2f-9e31-9cdd87f51070}</t>
  </si>
  <si>
    <t>SO 98-98</t>
  </si>
  <si>
    <t>Všeobecný objekt</t>
  </si>
  <si>
    <t>{a9317636-de08-4ac6-aee4-f406196d3492}</t>
  </si>
  <si>
    <t>E.2</t>
  </si>
  <si>
    <t>Pozemní stavební objekty</t>
  </si>
  <si>
    <t>{00084d4a-4e07-49db-ab1e-d50ad6b9dbd0}</t>
  </si>
  <si>
    <t>SO 11-61-01</t>
  </si>
  <si>
    <t>Blansko SEE - oprava</t>
  </si>
  <si>
    <t>{fd912769-3e27-4fc2-8a17-3b82e25fac7c}</t>
  </si>
  <si>
    <t>01</t>
  </si>
  <si>
    <t>Stavební část</t>
  </si>
  <si>
    <t>3</t>
  </si>
  <si>
    <t>{6b949246-e059-4a4f-adc1-ce79371e5e07}</t>
  </si>
  <si>
    <t>02</t>
  </si>
  <si>
    <t>ZTI - kanalizace, voda, zařizovací předměty, plyn</t>
  </si>
  <si>
    <t>{c2b74f36-4fd8-4f8e-86a7-66446ffaadbb}</t>
  </si>
  <si>
    <t>03</t>
  </si>
  <si>
    <t>Ústřední topení</t>
  </si>
  <si>
    <t>{e2792ed6-dbc4-4f22-a3c5-2b21d7a5334d}</t>
  </si>
  <si>
    <t>05</t>
  </si>
  <si>
    <t>Chlazení</t>
  </si>
  <si>
    <t>{68c6479f-9187-4f28-958a-8d89bcf402d1}</t>
  </si>
  <si>
    <t>07</t>
  </si>
  <si>
    <t>Elektro - silnoproud</t>
  </si>
  <si>
    <t>{a47056a7-d3d0-4ced-8a6a-57f1f6e63eae}</t>
  </si>
  <si>
    <t>08</t>
  </si>
  <si>
    <t>Elektro - slaboproud</t>
  </si>
  <si>
    <t>{2257e4a5-4895-4d84-8567-8ac47419eb51}</t>
  </si>
  <si>
    <t>04</t>
  </si>
  <si>
    <t>Vzduchotechnika</t>
  </si>
  <si>
    <t>{3a71b470-40a1-402d-8a8d-f4f4388c556b}</t>
  </si>
  <si>
    <t>KRYCÍ LIST SOUPISU PRACÍ</t>
  </si>
  <si>
    <t>Objekt:</t>
  </si>
  <si>
    <t>D.4 - Ostatní technologická zařízení</t>
  </si>
  <si>
    <t>Soupis:</t>
  </si>
  <si>
    <t>SO 90-90 - Odpady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</si>
  <si>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</si>
  <si>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</si>
  <si>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</si>
  <si>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</si>
  <si>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</si>
  <si>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</si>
  <si>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</si>
  <si>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</si>
  <si>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</si>
  <si>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</si>
  <si>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</si>
  <si>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</si>
  <si>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</si>
  <si>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</si>
  <si>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</si>
  <si>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</si>
  <si>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</si>
  <si>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</si>
  <si>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</si>
  <si>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</si>
  <si>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</si>
  <si>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</si>
  <si>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</si>
  <si>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</si>
  <si>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</si>
  <si>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</si>
  <si>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162751117</t>
  </si>
  <si>
    <t>Vodorovné přemístění do 10000 m výkopku/sypaniny z horniny třídy těžitelnosti I, skupiny 1 až 3</t>
  </si>
  <si>
    <t>m3</t>
  </si>
  <si>
    <t>CS ÚRS 2022 01</t>
  </si>
  <si>
    <t>4</t>
  </si>
  <si>
    <t>-743478080</t>
  </si>
  <si>
    <t>PP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</si>
  <si>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</si>
  <si>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VV</t>
  </si>
  <si>
    <t>"výkop - stavební část"6,041</t>
  </si>
  <si>
    <t>Součet</t>
  </si>
  <si>
    <t>162751119</t>
  </si>
  <si>
    <t>Příplatek k vodorovnému přemístění výkopku/sypaniny z horniny třídy těžitelnosti I, skupiny 1 až 3 ZKD 1000 m přes 10000 m</t>
  </si>
  <si>
    <t>156797367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</si>
  <si>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</si>
  <si>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6,041*5 "Přepočtené koeficientem množství</t>
  </si>
  <si>
    <t>171201231</t>
  </si>
  <si>
    <t>Poplatek za uložení zeminy a kamení na recyklační skládce (skládkovné) kód odpadu 17 05 04</t>
  </si>
  <si>
    <t>t</t>
  </si>
  <si>
    <t>-1117576369</t>
  </si>
  <si>
    <t>Poplatek za uložení stavebního odpadu na recyklační skládce (skládkovné) zeminy a kamení zatříděného do Katalogu odpadů pod kódem 17 05 04</t>
  </si>
  <si>
    <t>6,041*1,6 "Přepočtené koeficientem množství</t>
  </si>
  <si>
    <t>997</t>
  </si>
  <si>
    <t>Přesun sutě</t>
  </si>
  <si>
    <t>997013501</t>
  </si>
  <si>
    <t>Odvoz suti a vybouraných hmot na skládku nebo meziskládku do 1 km se složením</t>
  </si>
  <si>
    <t>-125535459</t>
  </si>
  <si>
    <t>Odvoz suti a vybouraných hmot na skládku nebo meziskládku se složením, na vzdálenost do 1 km</t>
  </si>
  <si>
    <t>"SO 11-65-04"0,042</t>
  </si>
  <si>
    <t>"SO 11-65-03"3,441</t>
  </si>
  <si>
    <t>"SO 11-65-02"2,262+2,025</t>
  </si>
  <si>
    <t>"SO 11-65-01"131,837+7,016</t>
  </si>
  <si>
    <t>5</t>
  </si>
  <si>
    <t>997013509</t>
  </si>
  <si>
    <t>Příplatek k odvozu suti a vybouraných hmot na skládku ZKD 1 km přes 1 km</t>
  </si>
  <si>
    <t>-1648328671</t>
  </si>
  <si>
    <t>Odvoz suti a vybouraných hmot na skládku nebo meziskládku se složením, na vzdálenost Příplatek k ceně za každý další i započatý 1 km přes 1 km</t>
  </si>
  <si>
    <t>146,623*14 "Přepočtené koeficientem množství</t>
  </si>
  <si>
    <t>6</t>
  </si>
  <si>
    <t>997013631</t>
  </si>
  <si>
    <t>Poplatek za uložení na skládce (skládkovné) stavebního odpadu směsného kód odpadu 17 09 04</t>
  </si>
  <si>
    <t>-1222055472</t>
  </si>
  <si>
    <t>Poplatek za uložení stavebního odpadu na skládce (skládkovné) směsného stavebního a demoličního zatříděného do Katalogu odpadů pod kódem 17 09 04</t>
  </si>
  <si>
    <t>SO 98-98 - Všeobecný objekt</t>
  </si>
  <si>
    <t>VRN - Vedlejší rozpočtové náklady</t>
  </si>
  <si>
    <t>VRN</t>
  </si>
  <si>
    <t>Vedlejší rozpočtové náklady</t>
  </si>
  <si>
    <t>013254000</t>
  </si>
  <si>
    <t>Dokumentace skutečného provedení stavby - odborný odhad projektanta</t>
  </si>
  <si>
    <t>kompl</t>
  </si>
  <si>
    <t>260762000</t>
  </si>
  <si>
    <t>Dokumentace skutečného provedení stavby - odborný odhad projektanta dle UNIKA čl.3.3.1 - soubor výkonů IČ + PČ, fáze.8</t>
  </si>
  <si>
    <t>013294000</t>
  </si>
  <si>
    <t>Ostatní dokumentace</t>
  </si>
  <si>
    <t>-1572021847</t>
  </si>
  <si>
    <t>Ostatní dokumentace - dílenská a výrobní - zámečnické výrobky, VZT apod.</t>
  </si>
  <si>
    <t>030001000</t>
  </si>
  <si>
    <t>Zařízení staveniště -  viz . TZ ZOV - bod 1.1</t>
  </si>
  <si>
    <t>1194725621</t>
  </si>
  <si>
    <t>Zařízení staveniště - viz . TZ ZOV - bod 1.1  vč.oplocení staveniště a buněk</t>
  </si>
  <si>
    <t>035002000</t>
  </si>
  <si>
    <t>Pronájmy ploch, objektů</t>
  </si>
  <si>
    <t>301995552</t>
  </si>
  <si>
    <t>Pronájmy ploch, objektů - dočasný zábor 316,00m2x 100Kč/rok x 16týdnů= 30,80Kč/m2 - cena dle podobných akcí v této lokalitě = 100Kč/rok</t>
  </si>
  <si>
    <t>044002000</t>
  </si>
  <si>
    <t>Revize - Celkovou prohlídku právnickou osobou a vydání průkazu určeného zařízení (průkaz UTZ)</t>
  </si>
  <si>
    <t>-1560595494</t>
  </si>
  <si>
    <t>045303000</t>
  </si>
  <si>
    <t>Inženýrsko/kompletační činnost  - 0,50 % z celkové ceny</t>
  </si>
  <si>
    <t>266556101</t>
  </si>
  <si>
    <t>Inženýrsko/kompletační činnost - 0,50 % z celkové ceny</t>
  </si>
  <si>
    <t>E.2 - Pozemní stavební objekty</t>
  </si>
  <si>
    <t>SO 11-61-01 - Blansko SEE - oprava</t>
  </si>
  <si>
    <t>Úroveň 3:</t>
  </si>
  <si>
    <t>01 - Stavební část</t>
  </si>
  <si>
    <t xml:space="preserve">    3 - Svislé a kompletní konstrukce</t>
  </si>
  <si>
    <t xml:space="preserve">    4 - Vodorovné konstrukce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</si>
  <si>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</si>
  <si>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</si>
  <si>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</si>
  <si>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</si>
  <si>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</si>
  <si>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</si>
  <si>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</si>
  <si>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</si>
  <si>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</si>
  <si>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</si>
  <si>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</si>
  <si>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</si>
  <si>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</si>
  <si>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</si>
  <si>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</si>
  <si>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</si>
  <si>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</si>
  <si>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</si>
  <si>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</si>
  <si>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</si>
  <si>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</si>
  <si>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</si>
  <si>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</si>
  <si>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M - Práce a dodávky M</t>
  </si>
  <si>
    <t xml:space="preserve">    46-M - Zemní práce při extr.mont.pracích</t>
  </si>
  <si>
    <t>HZS - Hodinové zúčtovací sazby</t>
  </si>
  <si>
    <t>132312221</t>
  </si>
  <si>
    <t>Hloubení zapažených rýh šířky do 2000 mm v soudržných horninách třídy těžitelnosti II skupiny 4 ručně</t>
  </si>
  <si>
    <t>1551622659</t>
  </si>
  <si>
    <t>Hloubení zapažených rýh šířky přes 800 do 2 000 mm ručně s urovnáním dna do předepsaného profilu a spádu v hornině třídy těžitelnosti II skupiny 4 soudržných</t>
  </si>
  <si>
    <t xml:space="preserve">"výkop v hale pro odvětrání jámy" </t>
  </si>
  <si>
    <t>21,85*0,65*1,23</t>
  </si>
  <si>
    <t>1,50*0,60*1,23</t>
  </si>
  <si>
    <t>151101101</t>
  </si>
  <si>
    <t>Zřízení příložného pažení a rozepření stěn rýh hl do 2 m</t>
  </si>
  <si>
    <t>m2</t>
  </si>
  <si>
    <t>-1202617482</t>
  </si>
  <si>
    <t>Zřízení pažení a rozepření stěn rýh pro podzemní vedení příložné pro jakoukoliv mezerovitost, hloubky do 2 m</t>
  </si>
  <si>
    <t>(1,50*2+1,15*2+21,85)*1,23</t>
  </si>
  <si>
    <t>151101111</t>
  </si>
  <si>
    <t>Odstranění příložného pažení a rozepření stěn rýh hl do 2 m</t>
  </si>
  <si>
    <t>1859132115</t>
  </si>
  <si>
    <t>Odstranění pažení a rozepření stěn rýh pro podzemní vedení s uložením materiálu na vzdálenost do 3 m od kraje výkopu příložné, hloubky do 2 m</t>
  </si>
  <si>
    <t>162211211</t>
  </si>
  <si>
    <t>Vodorovné přemístění do 10 m nošením výkopku z horniny třídy těžitelnosti II, skupiny 4 a 5</t>
  </si>
  <si>
    <t>-775835401</t>
  </si>
  <si>
    <t>Vodorovné přemístění výkopku nebo sypaniny nošením s vyprázdněním nádoby na hromady nebo do dopravního prostředku na vzdálenost do 10 m z horniny třídy těžitelnosti II, skupiny 4 a 5</t>
  </si>
  <si>
    <t>"výkop - zásyp"18,576-12,535</t>
  </si>
  <si>
    <t>162211219</t>
  </si>
  <si>
    <t>Příplatek k vodorovnému přemístění nošením ZKD 10 m nošení výkopku z horniny třídy těžitelnosti II, skupiny 4 a 5</t>
  </si>
  <si>
    <t>1464083725</t>
  </si>
  <si>
    <t>Vodorovné přemístění výkopku nebo sypaniny nošením s vyprázdněním nádoby na hromady nebo do dopravního prostředku na vzdálenost do 10 m Příplatek za každých dalších 10 m k ceně -1211</t>
  </si>
  <si>
    <t>174111101</t>
  </si>
  <si>
    <t>Zásyp jam, šachet rýh nebo kolem objektů sypaninou se zhutněním ručně</t>
  </si>
  <si>
    <t>1021810408</t>
  </si>
  <si>
    <t>Zásyp sypaninou z jakékoliv horniny ručně s uložením výkopku ve vrstvách se zhutněním jam, šachet, rýh nebo kolem objektů v těchto vykopávkách</t>
  </si>
  <si>
    <t>21,85*0,65*0,83</t>
  </si>
  <si>
    <t>1,50*0,60*0,83</t>
  </si>
  <si>
    <t>7</t>
  </si>
  <si>
    <t>M</t>
  </si>
  <si>
    <t>58331200</t>
  </si>
  <si>
    <t>štěrkopísek netříděný zásypový</t>
  </si>
  <si>
    <t>8</t>
  </si>
  <si>
    <t>-1896627551</t>
  </si>
  <si>
    <t>12,535*1,60*0,70</t>
  </si>
  <si>
    <t>58591001</t>
  </si>
  <si>
    <t>pojivo hydraulické pro stabilizaci zeminy 30% vápna</t>
  </si>
  <si>
    <t>-1930314745</t>
  </si>
  <si>
    <t>12,535*1,60*0,30</t>
  </si>
  <si>
    <t>Svislé a kompletní konstrukce</t>
  </si>
  <si>
    <t>9</t>
  </si>
  <si>
    <t>310238211</t>
  </si>
  <si>
    <t>Zazdívka otvorů pl do 1 m2 ve zdivu nadzákladovém cihlami pálenými na MVC</t>
  </si>
  <si>
    <t>-456182175</t>
  </si>
  <si>
    <t>Zazdívka otvorů ve zdivu nadzákladovém cihlami pálenými plochy přes 0,25 m2 do 1 m2 na maltu vápenocementovou</t>
  </si>
  <si>
    <t>"1.NP" 1,475*0,30*0,40*4</t>
  </si>
  <si>
    <t>10</t>
  </si>
  <si>
    <t>342272245</t>
  </si>
  <si>
    <t>Příčka z pórobetonových hladkých tvárnic na tenkovrstvou maltu tl 150 mm</t>
  </si>
  <si>
    <t>1238943924</t>
  </si>
  <si>
    <t>Příčky z pórobetonových tvárnic hladkých na tenké maltové lože objemová hmotnost do 500 kg/m3, tloušťka příčky 150 mm</t>
  </si>
  <si>
    <t>"1.NP - m.č.OP 07"</t>
  </si>
  <si>
    <t>5,00*3,55</t>
  </si>
  <si>
    <t>-3*0,40*0,40</t>
  </si>
  <si>
    <t>"2.NP - m.č.1P 09"</t>
  </si>
  <si>
    <t>2,30*3,00</t>
  </si>
  <si>
    <t>-1*0,40*0,40</t>
  </si>
  <si>
    <t>Vodorovné konstrukce</t>
  </si>
  <si>
    <t>11</t>
  </si>
  <si>
    <t>411386621-R.pol.01</t>
  </si>
  <si>
    <t>Zabetonování prostupů v instalačních šachtách ze suchých směsí pl přes1,00m2 ve stropech</t>
  </si>
  <si>
    <t>R-položka</t>
  </si>
  <si>
    <t>-805881632</t>
  </si>
  <si>
    <t>Zabetonování prostupů v instalačních šachtách ve stropech železobetonových ze suchých směsí, včetně bednění, odbednění, výztuže a zajištění potrubí skelnou vatou s folií (materiál v ceně), plochy přes1,00 m2</t>
  </si>
  <si>
    <t>2*3,30*0,63</t>
  </si>
  <si>
    <t>12</t>
  </si>
  <si>
    <t>451573111</t>
  </si>
  <si>
    <t>Lože pod potrubí otevřený výkop ze štěrkopísku</t>
  </si>
  <si>
    <t>2121927084</t>
  </si>
  <si>
    <t>Lože pod potrubí, stoky a drobné objekty v otevřeném výkopu z písku a štěrkopísku do 63 mm</t>
  </si>
  <si>
    <t>21,85*0,65*0,40</t>
  </si>
  <si>
    <t>1,50*0,60*0,40</t>
  </si>
  <si>
    <t>-(21,85+2,10)*0,30*0,30</t>
  </si>
  <si>
    <t>61</t>
  </si>
  <si>
    <t>Úprava povrchů vnitřních</t>
  </si>
  <si>
    <t>13</t>
  </si>
  <si>
    <t>612131100</t>
  </si>
  <si>
    <t>Vápenný postřik vnitřních stěn nanášený ručně</t>
  </si>
  <si>
    <t>-1531983004</t>
  </si>
  <si>
    <t>Podkladní a spojovací vrstva vnitřních omítaných ploch vápenný postřik nanášený ručně celoplošně stěn</t>
  </si>
  <si>
    <t>2,30*(3,00-2,20)</t>
  </si>
  <si>
    <t>14</t>
  </si>
  <si>
    <t>612142001</t>
  </si>
  <si>
    <t>Potažení vnitřních stěn sklovláknitým pletivem vtlačeným do tenkovrstvé hmoty</t>
  </si>
  <si>
    <t>1837386809</t>
  </si>
  <si>
    <t>Potažení vnitřních ploch pletivem v ploše nebo pruzích, na plném podkladu sklovláknitým vtlačením do tmelu stěn</t>
  </si>
  <si>
    <t>612322141</t>
  </si>
  <si>
    <t>Vápenocementová lehčená omítka štuková dvouvrstvá vnitřních stěn nanášená ručně</t>
  </si>
  <si>
    <t>-419044727</t>
  </si>
  <si>
    <t>Omítka vápenocementová lehčená vnitřních ploch nanášená ručně dvouvrstvá, tloušťky jádrové omítky do 10 mm a tloušťky štuku do 3 mm štuková svislých konstrukcí stěn</t>
  </si>
  <si>
    <t>16</t>
  </si>
  <si>
    <t>611315422</t>
  </si>
  <si>
    <t>Oprava vnitřní vápenné štukové omítky stropů v rozsahu plochy do 30%</t>
  </si>
  <si>
    <t>-315491912</t>
  </si>
  <si>
    <t>Oprava vápenné omítky vnitřních ploch štukové dvouvrstvé, tloušťky do 20 mm a tloušťky štuku do 3 mm stropů, v rozsahu opravované plochy přes 10 do 30%</t>
  </si>
  <si>
    <t>17</t>
  </si>
  <si>
    <t>612315422</t>
  </si>
  <si>
    <t>Oprava vnitřní vápenné štukové omítky stěn v rozsahu plochy do 30%</t>
  </si>
  <si>
    <t>1269279820</t>
  </si>
  <si>
    <t>Oprava vápenné omítky vnitřních ploch štukové dvouvrstvé, tloušťky do 20 mm a tloušťky štuku do 3 mm stěn, v rozsahu opravované plochy přes 10 do 30%</t>
  </si>
  <si>
    <t>18</t>
  </si>
  <si>
    <t>619995001</t>
  </si>
  <si>
    <t>Začištění omítek kolem oken, dveří, podlah nebo obkladů</t>
  </si>
  <si>
    <t>m</t>
  </si>
  <si>
    <t>218499062</t>
  </si>
  <si>
    <t>Začištění omítek (s dodáním hmot) kolem oken, dveří, podlah, obkladů apod.</t>
  </si>
  <si>
    <t>po výměně výplní</t>
  </si>
  <si>
    <t>"O 1" (1,475+2*1,80)*25</t>
  </si>
  <si>
    <t>"O 2" (0,88+2*1,80)*8</t>
  </si>
  <si>
    <t>"O 3" (1,475+2*0,60)*6</t>
  </si>
  <si>
    <t>"O 4"( 2,00+2*3,88)*9</t>
  </si>
  <si>
    <t>"O 5"1,475+2*2,735</t>
  </si>
  <si>
    <t>"O 6" 0,80+2*2,00</t>
  </si>
  <si>
    <t>"O 8" 2,98+2*2,10</t>
  </si>
  <si>
    <t>"O 9" (1,475+2*0,60)*3</t>
  </si>
  <si>
    <t>"06"1,67+2*2,57</t>
  </si>
  <si>
    <t>"07"(1,30+2*2,42)*2</t>
  </si>
  <si>
    <t>"08"1,50+2*2,48</t>
  </si>
  <si>
    <t>"09" (0,80+2*2,02)*2</t>
  </si>
  <si>
    <t>"10"0,80+2*2,02</t>
  </si>
  <si>
    <t>62</t>
  </si>
  <si>
    <t>Úprava povrchů vnějších</t>
  </si>
  <si>
    <t>19</t>
  </si>
  <si>
    <t>622143003</t>
  </si>
  <si>
    <t>Montáž omítkových plastových nebo pozinkovaných rohových profilů s tkaninou</t>
  </si>
  <si>
    <t>-821334995</t>
  </si>
  <si>
    <t>Montáž omítkových profilů plastových, pozinkovaných nebo dřevěných upevněných vtlačením do podkladní vrstvy nebo přibitím rohových s tkaninou</t>
  </si>
  <si>
    <t>"rohy"</t>
  </si>
  <si>
    <t>7,95+9,02+7,30+0,76</t>
  </si>
  <si>
    <t>8,05+8,10+8,95*3*2</t>
  </si>
  <si>
    <t>8,10+7,30*10*2</t>
  </si>
  <si>
    <t>"výplně otvorů"</t>
  </si>
  <si>
    <t>"O 1" (1,475+1,80)*2*25</t>
  </si>
  <si>
    <t>"O 2" (0,88+1,80)*2*8</t>
  </si>
  <si>
    <t>"O 3" (1,475+0,60)*2*6</t>
  </si>
  <si>
    <t>"O 4" (2,00+3,80)*2*9</t>
  </si>
  <si>
    <t>"O 5"(1,475+2*2,735)</t>
  </si>
  <si>
    <t>"O 6"0,80+2*1,97</t>
  </si>
  <si>
    <t>"O 7"5,10+2*5,10</t>
  </si>
  <si>
    <t>"O 8"2,98+2*2,10</t>
  </si>
  <si>
    <t>"O 9" (1,475+0,60)*2*3</t>
  </si>
  <si>
    <t>20</t>
  </si>
  <si>
    <t>63127464</t>
  </si>
  <si>
    <t>profil rohový Al 15x15mm s výztužnou tkaninou š 100mm pro ETICS</t>
  </si>
  <si>
    <t>1179113635</t>
  </si>
  <si>
    <t>631,525*1,05 "Přepočtené koeficientem množství</t>
  </si>
  <si>
    <t>622325113</t>
  </si>
  <si>
    <t>Oprava vnější vápenné hladké omítky členitosti 1 stěn v rozsahu do 50%</t>
  </si>
  <si>
    <t>-1617537826</t>
  </si>
  <si>
    <t>Oprava vápenné omítky vnějších ploch stupně členitosti 1 hladké stěn, v rozsahu opravované plochy přes 30 do 50%</t>
  </si>
  <si>
    <t>22</t>
  </si>
  <si>
    <t>622531011</t>
  </si>
  <si>
    <t>Tenkovrstvá silikonová zrnitá omítka tl. 1,5 mm včetně penetrace vnějších stěn</t>
  </si>
  <si>
    <t>-1263681531</t>
  </si>
  <si>
    <t>Omítka tenkovrstvá silikonová vnějších ploch probarvená, včetně penetrace podkladu zrnitá, tloušťky 1,5 mm stěn</t>
  </si>
  <si>
    <t>23</t>
  </si>
  <si>
    <t>622532011</t>
  </si>
  <si>
    <t>Tenkovrstvá silikonová hydrofilní zrnitá omítka tl. 1,5 mm včetně penetrace vnějších stěn</t>
  </si>
  <si>
    <t>721637718</t>
  </si>
  <si>
    <t>Omítka tenkovrstvá silikonová vnějších ploch probarvená, včetně penetrace podkladu hydrofilní, s regulací vlhkosti na povrchu a se zvýšenou ochranou proti mikroorganismům zrnitá, tloušťky 1,5 mm stěn</t>
  </si>
  <si>
    <t>"sokl"</t>
  </si>
  <si>
    <t>(45,44+14,70)*2*0,45</t>
  </si>
  <si>
    <t>-2,98*0,20</t>
  </si>
  <si>
    <t>-5,10*0,35</t>
  </si>
  <si>
    <t>-1,00*0,35</t>
  </si>
  <si>
    <t>-1,4575*0,45</t>
  </si>
  <si>
    <t>24</t>
  </si>
  <si>
    <t>629991011</t>
  </si>
  <si>
    <t>Zakrytí výplní otvorů a svislých ploch fólií přilepenou lepící páskou</t>
  </si>
  <si>
    <t>-904608003</t>
  </si>
  <si>
    <t>Zakrytí vnějších ploch před znečištěním včetně pozdějšího odkrytí výplní otvorů a svislých ploch fólií přilepenou lepící páskou</t>
  </si>
  <si>
    <t>"O 1" 1,475*1,80*25</t>
  </si>
  <si>
    <t>"O 2" 0,88*1,80*8</t>
  </si>
  <si>
    <t>"O 3" 1,475*0,60*6</t>
  </si>
  <si>
    <t>"O 4" 2,00*3,80*9</t>
  </si>
  <si>
    <t>"O 5"1,475*2,735</t>
  </si>
  <si>
    <t>"O 6"0,80*1,97</t>
  </si>
  <si>
    <t>"O 7"5,10*5,10</t>
  </si>
  <si>
    <t>"O 8"2,98*2,10</t>
  </si>
  <si>
    <t>"O 9" 1,475*0,60*3</t>
  </si>
  <si>
    <t>"nerezový komím"8,00*1,50</t>
  </si>
  <si>
    <t>63</t>
  </si>
  <si>
    <t>Podlahy a podlahové konstrukce</t>
  </si>
  <si>
    <t>25</t>
  </si>
  <si>
    <t>631311115</t>
  </si>
  <si>
    <t>Mazanina tl do 80 mm z betonu prostého bez zvýšených nároků na prostředí tř. C 20/25</t>
  </si>
  <si>
    <t>702089539</t>
  </si>
  <si>
    <t>Mazanina z betonu prostého bez zvýšených nároků na prostředí tl. přes 50 do 80 mm tř. C 20/25</t>
  </si>
  <si>
    <t>26</t>
  </si>
  <si>
    <t>631311125</t>
  </si>
  <si>
    <t>Mazanina tl do 120 mm z betonu prostého bez zvýšených nároků na prostředí tř. C 20/25</t>
  </si>
  <si>
    <t>1184476054</t>
  </si>
  <si>
    <t>Mazanina z betonu prostého bez zvýšených nároků na prostředí tl. přes 80 do 120 mm tř. C 20/25</t>
  </si>
  <si>
    <t>27</t>
  </si>
  <si>
    <t>631319022</t>
  </si>
  <si>
    <t>Příplatek k mazanině tl do 120 mm za přehlazení s poprášením cementem</t>
  </si>
  <si>
    <t>-1515214752</t>
  </si>
  <si>
    <t>Příplatek k cenám mazanin za úpravu povrchu mazaniny přehlazením s poprášením cementem pro konečnou úpravu, mazanina tl. přes 80 do 120 mm (20 kg/m3)</t>
  </si>
  <si>
    <t>28</t>
  </si>
  <si>
    <t>631319171</t>
  </si>
  <si>
    <t>Příplatek k mazanině tl do 80 mm za stržení povrchu spodní vrstvy před vložením výztuže</t>
  </si>
  <si>
    <t>1757513153</t>
  </si>
  <si>
    <t>Příplatek k cenám mazanin za stržení povrchu spodní vrstvy mazaniny latí před vložením výztuže nebo pletiva pro tl. obou vrstev mazaniny přes 50 do 80 mm</t>
  </si>
  <si>
    <t>29</t>
  </si>
  <si>
    <t>631319173</t>
  </si>
  <si>
    <t>Příplatek k mazanině tl do 120 mm za stržení povrchu spodní vrstvy před vložením výztuže</t>
  </si>
  <si>
    <t>474377229</t>
  </si>
  <si>
    <t>Příplatek k cenám mazanin za stržení povrchu spodní vrstvy mazaniny latí před vložením výztuže nebo pletiva pro tl. obou vrstev mazaniny přes 80 do 120 mm</t>
  </si>
  <si>
    <t>30</t>
  </si>
  <si>
    <t>631362021</t>
  </si>
  <si>
    <t>Výztuž mazanin svařovanými sítěmi Kari</t>
  </si>
  <si>
    <t>466687369</t>
  </si>
  <si>
    <t>Výztuž mazanin ze svařovaných sítí z drátů typu KARI</t>
  </si>
  <si>
    <t>31</t>
  </si>
  <si>
    <t>-594365633</t>
  </si>
  <si>
    <t>32</t>
  </si>
  <si>
    <t>632453472</t>
  </si>
  <si>
    <t>Potěr průmyslový samonivelační ze suchých směsí krycí pro těžký provoz tl 8 mm</t>
  </si>
  <si>
    <t>-1659224843</t>
  </si>
  <si>
    <t>Potěr průmyslový samonivelační ze suchých směsí krycí pro těžký provoz, tl. přes 5 do 8 mm</t>
  </si>
  <si>
    <t>33</t>
  </si>
  <si>
    <t>632481213</t>
  </si>
  <si>
    <t>Separační vrstva z PE fólie</t>
  </si>
  <si>
    <t>1221751340</t>
  </si>
  <si>
    <t>Separační vrstva k oddělení podlahových vrstev z polyetylénové fólie</t>
  </si>
  <si>
    <t>64</t>
  </si>
  <si>
    <t>Osazování výplní otvorů</t>
  </si>
  <si>
    <t>34</t>
  </si>
  <si>
    <t>642945111</t>
  </si>
  <si>
    <t>Osazování protipožárních nebo protiplynových zárubní dveří jednokřídlových do 2,5 m2</t>
  </si>
  <si>
    <t>kus</t>
  </si>
  <si>
    <t>-1427298760</t>
  </si>
  <si>
    <t>Osazování ocelových zárubní protipožárních nebo protiplynových dveří do vynechaného otvoru, s obetonováním, dveří jednokřídlových do 2,5 m2</t>
  </si>
  <si>
    <t>"09"3</t>
  </si>
  <si>
    <t>"10"1</t>
  </si>
  <si>
    <t>35</t>
  </si>
  <si>
    <t>55331557</t>
  </si>
  <si>
    <t>zárubeň jednokřídlá ocelová pro zdění s protipožární úpravou tl stěny 75-100mm rozměru 800/1970, 2100mm</t>
  </si>
  <si>
    <t>2058257859</t>
  </si>
  <si>
    <t>P</t>
  </si>
  <si>
    <t>Poznámka k položce:_x000D_
Poznámka k položce: DLE SPECIIKACE PD</t>
  </si>
  <si>
    <t>36</t>
  </si>
  <si>
    <t>642945112</t>
  </si>
  <si>
    <t>Osazování protipožárních nebo protiplynových zárubní dveří dvoukřídlových do 6,5 m2</t>
  </si>
  <si>
    <t>-610275734</t>
  </si>
  <si>
    <t>Osazování ocelových zárubní protipožárních nebo protiplynových dveří do vynechaného otvoru, s obetonováním, dveří dvoukřídlových přes 2,5 do 6,5 m2</t>
  </si>
  <si>
    <t>"06 - součástí dveří"1</t>
  </si>
  <si>
    <t>"07"2</t>
  </si>
  <si>
    <t>"08 - součástí dveří"1</t>
  </si>
  <si>
    <t>37</t>
  </si>
  <si>
    <t>553R.pol.11</t>
  </si>
  <si>
    <t>zárubeň jednokřídlá ocelová pro zdění s protipožární úpravou tl stěny 75-100mm rozměru 1300/2420mm</t>
  </si>
  <si>
    <t>149176738</t>
  </si>
  <si>
    <t>94</t>
  </si>
  <si>
    <t>Lešení a stavební výtahy</t>
  </si>
  <si>
    <t>38</t>
  </si>
  <si>
    <t>949101112</t>
  </si>
  <si>
    <t>Lešení pomocné pro objekty pozemních staveb s lešeňovou podlahou v do 3,5 m zatížení do 150 kg/m2</t>
  </si>
  <si>
    <t>719944283</t>
  </si>
  <si>
    <t>Lešení pomocné pracovní pro objekty pozemních staveb pro zatížení do 150 kg/m2, o výšce lešeňové podlahy přes 1,9 do 3,5 m</t>
  </si>
  <si>
    <t>"1.NP" 522,23-316,80</t>
  </si>
  <si>
    <t>"2.NP"198,84</t>
  </si>
  <si>
    <t>39</t>
  </si>
  <si>
    <t>949111122</t>
  </si>
  <si>
    <t>Montáž lešení lehkého kozového trubkového ve schodišti v do 3,5 m</t>
  </si>
  <si>
    <t>sada</t>
  </si>
  <si>
    <t>-1105396252</t>
  </si>
  <si>
    <t>Montáž lešení lehkého kozového trubkového ve schodišti o výšce lešeňové podlahy přes 1,5 do 3,5 m</t>
  </si>
  <si>
    <t>40</t>
  </si>
  <si>
    <t>949111822</t>
  </si>
  <si>
    <t>Demontáž lešení lehkého kozového trubkového ve schodišti v do 3,5 m</t>
  </si>
  <si>
    <t>-1577009613</t>
  </si>
  <si>
    <t>Demontáž lešení lehkého kozového trubkového ve schodišti o výšce lešeňové podlahy přes 1,5 do 3,5 m</t>
  </si>
  <si>
    <t>41</t>
  </si>
  <si>
    <t>941111121</t>
  </si>
  <si>
    <t>Montáž lešení řadového trubkového lehkého s podlahami zatížení do 200 kg/m2 š do 1,2 m v do 10 m</t>
  </si>
  <si>
    <t>-1829675783</t>
  </si>
  <si>
    <t>Montáž lešení řadového trubkového lehkého pracovního s podlahami s provozním zatížením tř. 3 do 200 kg/m2 šířky tř. W09 přes 0,9 do 1,2 m, výšky do 10 m</t>
  </si>
  <si>
    <t>"pohled SZ"</t>
  </si>
  <si>
    <t>33,34*8,05</t>
  </si>
  <si>
    <t>12,10*8,95</t>
  </si>
  <si>
    <t>"pohled JZ"</t>
  </si>
  <si>
    <t>(14,70+2*1,20)*(8,05+9,85+8,10)/3</t>
  </si>
  <si>
    <t>"pohled JV"</t>
  </si>
  <si>
    <t>(5,40+1,20)*(7,95+9,85)/2</t>
  </si>
  <si>
    <t>(9,30+1,20)*(7,30+9,05)/2</t>
  </si>
  <si>
    <t>9,30*0,76</t>
  </si>
  <si>
    <t>"pohled SV"</t>
  </si>
  <si>
    <t>37,70*7,20</t>
  </si>
  <si>
    <t>7,77*8,10</t>
  </si>
  <si>
    <t>42</t>
  </si>
  <si>
    <t>941111221</t>
  </si>
  <si>
    <t>Příplatek k lešení řadovému trubkovému lehkému s podlahami š 1,2 m v 10 m za první a ZKD den použití</t>
  </si>
  <si>
    <t>-56458800</t>
  </si>
  <si>
    <t>Montáž lešení řadového trubkového lehkého pracovního s podlahami s provozním zatížením tř. 3 do 200 kg/m2 Příplatek za první a každý další den použití lešení k ceně -1121</t>
  </si>
  <si>
    <t>1010,905*60 "Přepočtené koeficientem množství</t>
  </si>
  <si>
    <t>43</t>
  </si>
  <si>
    <t>941111821</t>
  </si>
  <si>
    <t>Demontáž lešení řadového trubkového lehkého s podlahami zatížení do 200 kg/m2 š do 1,2 m v do 10 m</t>
  </si>
  <si>
    <t>1289163563</t>
  </si>
  <si>
    <t>Demontáž lešení řadového trubkového lehkého pracovního s podlahami s provozním zatížením tř. 3 do 200 kg/m2 šířky tř. W09 přes 0,9 do 1,2 m, výšky do 10 m</t>
  </si>
  <si>
    <t>44</t>
  </si>
  <si>
    <t>944111121</t>
  </si>
  <si>
    <t>Montáž ochranného zábradlí trubkového vnitřního na lešeňových konstrukcích jednotyčového</t>
  </si>
  <si>
    <t>-1916881322</t>
  </si>
  <si>
    <t>33,34*(8,05/1,90)</t>
  </si>
  <si>
    <t>12,10*(8,95/1,90)</t>
  </si>
  <si>
    <t>(14,70+2*1,20)*((8,05+9,85+8,10)/3)/1,90</t>
  </si>
  <si>
    <t>(5,40+1,20)*((7,95+9,85)/2)/1,90</t>
  </si>
  <si>
    <t>(9,30+1,20)*((7,30+9,05)/2)*1,90</t>
  </si>
  <si>
    <t>9,30*(0,76/1,90)</t>
  </si>
  <si>
    <t>37,70*(7,20/1,90)</t>
  </si>
  <si>
    <t>7,77*(8,10/1,90)</t>
  </si>
  <si>
    <t>45</t>
  </si>
  <si>
    <t>944111221</t>
  </si>
  <si>
    <t>Příplatek k ochrannému zábradlí trubkovému vnitřnímu jednotyčovému za první a ZKD den použití</t>
  </si>
  <si>
    <t>-893586630</t>
  </si>
  <si>
    <t>Montáž ochranného zábradlí trubkového Příplatek za první a každý další den použití zábradlí k ceně -1121</t>
  </si>
  <si>
    <t>649,968*60 "Přepočtené koeficientem množství</t>
  </si>
  <si>
    <t>46</t>
  </si>
  <si>
    <t>944111821</t>
  </si>
  <si>
    <t>Demontáž ochranného zábradlí trubkového vnitřního na lešeňových konstrukcích jednotyčového</t>
  </si>
  <si>
    <t>1420709806</t>
  </si>
  <si>
    <t>47</t>
  </si>
  <si>
    <t>944511111</t>
  </si>
  <si>
    <t>Montáž ochranné sítě z textilie z umělých vláken</t>
  </si>
  <si>
    <t>1360455353</t>
  </si>
  <si>
    <t>Montáž ochranné sítě zavěšené na konstrukci lešení z textilie z umělých vláken</t>
  </si>
  <si>
    <t>48</t>
  </si>
  <si>
    <t>944511211</t>
  </si>
  <si>
    <t>Příplatek k ochranné síti za první a ZKD den použití</t>
  </si>
  <si>
    <t>978136010</t>
  </si>
  <si>
    <t>Montáž ochranné sítě Příplatek za první a každý další den použití sítě k ceně -1111</t>
  </si>
  <si>
    <t>49</t>
  </si>
  <si>
    <t>944511811</t>
  </si>
  <si>
    <t>Demontáž ochranné sítě z textilie z umělých vláken</t>
  </si>
  <si>
    <t>1115215197</t>
  </si>
  <si>
    <t>Demontáž ochranné sítě zavěšené na konstrukci lešení z textilie z umělých vláken</t>
  </si>
  <si>
    <t>95</t>
  </si>
  <si>
    <t>Různé dokončovací konstrukce a práce pozemních staveb</t>
  </si>
  <si>
    <t>50</t>
  </si>
  <si>
    <t>919131121</t>
  </si>
  <si>
    <t>Vyztužení dilatačních spár kluznými trny D 25 mm dl 500 mm s vyvrtáním otvorů ve stávajícím CB krytu</t>
  </si>
  <si>
    <t>-445309055</t>
  </si>
  <si>
    <t>Vyztužení spár při vyspravení stávajícího cementobetonového krytu včetně vyvrtání otvorů do stávajícího krytu kluznými trny průměru 25 mm, délky 500 mm</t>
  </si>
  <si>
    <t>napojení stávající bet.mazanimy - DLE PD</t>
  </si>
  <si>
    <t>(2*1,15+21,85-0,60+2*1,50)/0,20</t>
  </si>
  <si>
    <t>51</t>
  </si>
  <si>
    <t>952901221</t>
  </si>
  <si>
    <t>Vyčištění budov průmyslových objektů při jakékoliv výšce podlaží</t>
  </si>
  <si>
    <t>-1287212831</t>
  </si>
  <si>
    <t>Vyčištění budov nebo objektů před předáním do užívání průmyslových budov a objektů výrobních, skladovacích, garáží, dílen nebo hal apod. s nespalnou podlahou jakékoliv výšky podlaží</t>
  </si>
  <si>
    <t>(33,34*5,40+7,77*9,30)*2</t>
  </si>
  <si>
    <t>37,67*9,30</t>
  </si>
  <si>
    <t>52</t>
  </si>
  <si>
    <t>953943211</t>
  </si>
  <si>
    <t>Osazování hasicího přístroje</t>
  </si>
  <si>
    <t>1455672806</t>
  </si>
  <si>
    <t>Osazování drobných kovových předmětů kotvených do stěny hasicího přístroje</t>
  </si>
  <si>
    <t>53</t>
  </si>
  <si>
    <t>44932114.1</t>
  </si>
  <si>
    <t>přístroj hasicí ruční práškový PG 6 LE</t>
  </si>
  <si>
    <t>-814016706</t>
  </si>
  <si>
    <t>" 21A" 3</t>
  </si>
  <si>
    <t>54</t>
  </si>
  <si>
    <t>44932114.2</t>
  </si>
  <si>
    <t>1625587757</t>
  </si>
  <si>
    <t>"183b" 7,00</t>
  </si>
  <si>
    <t>55</t>
  </si>
  <si>
    <t>965042141</t>
  </si>
  <si>
    <t>Bourání podkladů pod dlažby nebo mazanin betonových nebo z litého asfaltu tl do 100 mm pl přes 4 m2</t>
  </si>
  <si>
    <t>-1668058837</t>
  </si>
  <si>
    <t>Bourání mazanin betonových nebo z litého asfaltu tl. do 100 mm, plochy přes 4 m2</t>
  </si>
  <si>
    <t>96</t>
  </si>
  <si>
    <t>Bourání konstrukcí</t>
  </si>
  <si>
    <t>56</t>
  </si>
  <si>
    <t>962031133</t>
  </si>
  <si>
    <t>Bourání příček z cihel pálených na MVC tl do 150 mm</t>
  </si>
  <si>
    <t>-1772231844</t>
  </si>
  <si>
    <t>Bourání příček z cihel, tvárnic nebo příčkovek z cihel pálených, plných nebo dutých na maltu vápennou nebo vápenocementovou, tl. do 150 mm</t>
  </si>
  <si>
    <t>57</t>
  </si>
  <si>
    <t>962081131</t>
  </si>
  <si>
    <t>Bourání příček ze skleněných tvárnic tl do 100 mm</t>
  </si>
  <si>
    <t>-671965158</t>
  </si>
  <si>
    <t>Bourání zdiva příček nebo vybourání otvorů ze skleněných tvárnic, tl. do 100 mm</t>
  </si>
  <si>
    <t>"1.NP" 1,475*0,90*4</t>
  </si>
  <si>
    <t>58</t>
  </si>
  <si>
    <t>965042231</t>
  </si>
  <si>
    <t>Bourání podkladů pod dlažby nebo mazanin betonových nebo z litého asfaltu tl přes 100 mm pl do 4 m2</t>
  </si>
  <si>
    <t>-997337062</t>
  </si>
  <si>
    <t>Bourání mazanin betonových nebo z litého asfaltu tl. přes 100 mm, plochy do 4 m2</t>
  </si>
  <si>
    <t>(2,31+1,29+1,33+3,58)*0,15</t>
  </si>
  <si>
    <t>59</t>
  </si>
  <si>
    <t>965042241</t>
  </si>
  <si>
    <t>Bourání podkladů pod dlažby nebo mazanin betonových nebo z litého asfaltu tl přes 100 mm pl přes 4 m2</t>
  </si>
  <si>
    <t>-3254326</t>
  </si>
  <si>
    <t>Bourání mazanin betonových nebo z litého asfaltu tl. přes 100 mm, plochy přes 4 m2</t>
  </si>
  <si>
    <t>(6,51+8,80+4,23+4,22+11,66+48,47+13,28+26,99+34,85+31,32)*0,15</t>
  </si>
  <si>
    <t>60</t>
  </si>
  <si>
    <t>965046111</t>
  </si>
  <si>
    <t>Broušení stávajících betonových podlah úběr do 3 mm</t>
  </si>
  <si>
    <t>245210295</t>
  </si>
  <si>
    <t>965081213</t>
  </si>
  <si>
    <t>Bourání podlah z dlaždic keramických nebo xylolitových tl do 10 mm plochy přes 1 m2</t>
  </si>
  <si>
    <t>-744857388</t>
  </si>
  <si>
    <t>Bourání podlah z dlaždic bez podkladního lože nebo mazaniny, s jakoukoliv výplní spár keramických nebo xylolitových tl. do 10 mm, plochy přes 1 m2</t>
  </si>
  <si>
    <t>"1.NP"</t>
  </si>
  <si>
    <t>14,21+7,03+1,35+1,35+3,36+10,98</t>
  </si>
  <si>
    <t>"2.NP"</t>
  </si>
  <si>
    <t>6,51+8,80+4,23+2,31+1,29+4,22+1,32+3,58</t>
  </si>
  <si>
    <t>11,66+26,99</t>
  </si>
  <si>
    <t>965081601</t>
  </si>
  <si>
    <t>Odsekání soklíků schodišťových</t>
  </si>
  <si>
    <t>-1013878578</t>
  </si>
  <si>
    <t>Odsekání soklíků včetně otlučení podkladní omítky až na zdivo schodišťových</t>
  </si>
  <si>
    <t>3,85*2</t>
  </si>
  <si>
    <t>965081611</t>
  </si>
  <si>
    <t>Odsekání soklíků rovných</t>
  </si>
  <si>
    <t>636637161</t>
  </si>
  <si>
    <t>Odsekání soklíků včetně otlučení podkladní omítky až na zdivo rovných</t>
  </si>
  <si>
    <t>12,41+10,98</t>
  </si>
  <si>
    <t>6,51+8,80+26,99</t>
  </si>
  <si>
    <t>968072455</t>
  </si>
  <si>
    <t>Vybourání kovových dveřních zárubní pl do 2 m2</t>
  </si>
  <si>
    <t>-1770263496</t>
  </si>
  <si>
    <t>Vybourání kovových rámů oken s křídly, dveřních zárubní, vrat, stěn, ostění nebo obkladů dveřních zárubní, plochy do 2 m2</t>
  </si>
  <si>
    <t>0,80*2,02*3</t>
  </si>
  <si>
    <t>65</t>
  </si>
  <si>
    <t>968072456</t>
  </si>
  <si>
    <t>Vybourání kovových dveřních zárubní pl přes 2 m2</t>
  </si>
  <si>
    <t>-1344478826</t>
  </si>
  <si>
    <t>Vybourání kovových rámů oken s křídly, dveřních zárubní, vrat, stěn, ostění nebo obkladů dveřních zárubní, plochy přes 2 m2</t>
  </si>
  <si>
    <t>1,30*2,42*2</t>
  </si>
  <si>
    <t>1,50*2,48</t>
  </si>
  <si>
    <t>1,67*2,57</t>
  </si>
  <si>
    <t>66</t>
  </si>
  <si>
    <t>968072559</t>
  </si>
  <si>
    <t>Vybourání kovových vrat pl přes 5 m2</t>
  </si>
  <si>
    <t>528817515</t>
  </si>
  <si>
    <t>Vybourání kovových rámů oken s křídly, dveřních zárubní, vrat, stěn, ostění nebo obkladů vrat, mimo posuvných a skládacích, plochy přes 5 m2</t>
  </si>
  <si>
    <t>2,98*2,10</t>
  </si>
  <si>
    <t>67</t>
  </si>
  <si>
    <t>968072747</t>
  </si>
  <si>
    <t>Vybourání výkladních stěn kovových pevných nebo otevíratelných pl přes 4 m2</t>
  </si>
  <si>
    <t>-148398215</t>
  </si>
  <si>
    <t>Vybourání kovových rámů oken s křídly, dveřních zárubní, vrat, stěn, ostění nebo obkladů stěn výkladních pevných nebo otevíratelných, plochy přes 4 m2</t>
  </si>
  <si>
    <t>2,00*3,88*9</t>
  </si>
  <si>
    <t>68</t>
  </si>
  <si>
    <t>968082017</t>
  </si>
  <si>
    <t>Vybourání plastových rámů oken včetně křídel plochy přes 2 do 4 m2</t>
  </si>
  <si>
    <t>-1048720464</t>
  </si>
  <si>
    <t>Vybourání plastových rámů oken s křídly, dveřních zárubní, vrat rámu oken s křídly, plochy přes 2 do 4 m2</t>
  </si>
  <si>
    <t xml:space="preserve">"1.NP" </t>
  </si>
  <si>
    <t>0,88*1,80*4</t>
  </si>
  <si>
    <t>1,475*1,80*8</t>
  </si>
  <si>
    <t>1,475*0,60*2</t>
  </si>
  <si>
    <t>1,475*1,80*17</t>
  </si>
  <si>
    <t>1,49*0,895*3</t>
  </si>
  <si>
    <t>69</t>
  </si>
  <si>
    <t>968082018</t>
  </si>
  <si>
    <t>Vybourání plastových rámů oken včetně křídel plochy přes 4 m2</t>
  </si>
  <si>
    <t>1548078051</t>
  </si>
  <si>
    <t>Vybourání plastových rámů oken s křídly, dveřních zárubní, vrat rámu oken s křídly, plochy přes 4 m2</t>
  </si>
  <si>
    <t>1,30*(1,98+0,60)</t>
  </si>
  <si>
    <t>70</t>
  </si>
  <si>
    <t>969041113</t>
  </si>
  <si>
    <t>Vybourání vnitřního plastového potrubí do DN 200</t>
  </si>
  <si>
    <t>-812916707</t>
  </si>
  <si>
    <t>Vybourání vnitřního potrubí včetně vysekání drážky plastového přes DN 100 do DN 200</t>
  </si>
  <si>
    <t>"V montážní jámě pr.125mm"</t>
  </si>
  <si>
    <t>6*0,525</t>
  </si>
  <si>
    <t>"Obvod. stěna"0,66*1</t>
  </si>
  <si>
    <t>71</t>
  </si>
  <si>
    <t>978015351</t>
  </si>
  <si>
    <t>Otlučení (osekání) vnější vápenné nebo vápenocementové omítky stupně členitosti 1 a 2 rozsahu do 40%</t>
  </si>
  <si>
    <t>-1101349238</t>
  </si>
  <si>
    <t>Otlučení vápenných nebo vápenocementových omítek vnějších ploch s vyškrabáním spar a s očištěním zdiva stupně členitosti 1 a 2, v rozsahu přes 30 do 40 %</t>
  </si>
  <si>
    <t>72</t>
  </si>
  <si>
    <t>978059641</t>
  </si>
  <si>
    <t>Odsekání a odebrání obkladů stěn z vnějších obkládaček plochy přes 1 m2</t>
  </si>
  <si>
    <t>-1577163381</t>
  </si>
  <si>
    <t>Odsekání obkladů stěn včetně otlučení podkladní omítky až na zdivo z obkládaček vnějších, z jakýchkoliv materiálů, plochy přes 1 m2</t>
  </si>
  <si>
    <t>"pohled SZ"1,836+1,854+1,908+1,854+1,836+1,854</t>
  </si>
  <si>
    <t>41,55+19,13+1,845*2+1,80*2+1,836*2</t>
  </si>
  <si>
    <t>(7,30+4,42)*0,40</t>
  </si>
  <si>
    <t>"pohled JZ"36,57</t>
  </si>
  <si>
    <t>"pohled SZ"14,185+0,37+4,71+0,12</t>
  </si>
  <si>
    <t>"pohled JV"1,35*4+45,44*0,40</t>
  </si>
  <si>
    <t>73</t>
  </si>
  <si>
    <t>977151124</t>
  </si>
  <si>
    <t>Jádrové vrty diamantovými korunkami do D 180 mm do stavebních materiálů</t>
  </si>
  <si>
    <t>-1576382252</t>
  </si>
  <si>
    <t>Jádrové vrty diamantovými korunkami do stavebních materiálů (železobetonu, betonu, cihel, obkladů, dlažeb, kamene) průměru přes 150 do 180 mm</t>
  </si>
  <si>
    <t>"ŽB stěn jámy tl.525mm"6*0,525</t>
  </si>
  <si>
    <t>74</t>
  </si>
  <si>
    <t>977312112</t>
  </si>
  <si>
    <t>Řezání stávajících betonových mazanin vyztužených hl do 100 mm</t>
  </si>
  <si>
    <t>-1260023584</t>
  </si>
  <si>
    <t>Řezání stávajících betonových mazanin s vyztužením hloubky přes 50 do 100 mm</t>
  </si>
  <si>
    <t>(1,50*2+1,15*2+21,85)*2</t>
  </si>
  <si>
    <t>75</t>
  </si>
  <si>
    <t>977-R.pol.01</t>
  </si>
  <si>
    <t>Demontáž stávající klimatizační jednotky okenní - viz. chlazení</t>
  </si>
  <si>
    <t>608836955</t>
  </si>
  <si>
    <t>Demontáž stávající klimatizační jednotky okenní , vč.likvidace</t>
  </si>
  <si>
    <t>76</t>
  </si>
  <si>
    <t>971033431</t>
  </si>
  <si>
    <t>Vybourání otvorů ve zdivu cihelném pl do 0,25 m2 na MVC nebo MV tl do 150 mm</t>
  </si>
  <si>
    <t>-144250682</t>
  </si>
  <si>
    <t>Vybourání otvorů ve zdivu základovém nebo nadzákladovém z cihel, tvárnic, příčkovek z cihel pálených na maltu vápennou nebo vápenocementovou plochy do 0,25 m2, tl. do 150 mm</t>
  </si>
  <si>
    <t>"1P06 - revizní dvířka 400/400" 1</t>
  </si>
  <si>
    <t>77</t>
  </si>
  <si>
    <t>972055341</t>
  </si>
  <si>
    <t>Vybourání otvorů ve stropech z ŽB prefabrikátů pl do 0,25 m2 tl přes 120 mm</t>
  </si>
  <si>
    <t>-335325611</t>
  </si>
  <si>
    <t>Vybourání otvorů ve stropech nebo klenbách železobetonových ve stropech z dutých prefabrikátů, plochy do 0,25 m2, tl. přes 120 mm</t>
  </si>
  <si>
    <t>"pro VZT  4700/600mm "2</t>
  </si>
  <si>
    <t>78</t>
  </si>
  <si>
    <t>997013153</t>
  </si>
  <si>
    <t>Vnitrostaveništní doprava suti a vybouraných hmot pro budovy v do 12 m s omezením mechanizace</t>
  </si>
  <si>
    <t>-92332214</t>
  </si>
  <si>
    <t>Vnitrostaveništní doprava suti a vybouraných hmot vodorovně do 50 m svisle s omezením mechanizace pro budovy a haly výšky přes 9 do 12 m</t>
  </si>
  <si>
    <t>998</t>
  </si>
  <si>
    <t>Přesun hmot</t>
  </si>
  <si>
    <t>79</t>
  </si>
  <si>
    <t>998017002</t>
  </si>
  <si>
    <t>Přesun hmot s omezením mechanizace pro budovy v do 12 m</t>
  </si>
  <si>
    <t>53760724</t>
  </si>
  <si>
    <t>Přesun hmot pro budovy občanské výstavby, bydlení, výrobu a služby s omezením mechanizace vodorovná dopravní vzdálenost do 100 m pro budovy s jakoukoliv nosnou konstrukcí výšky přes 6 do 12 m</t>
  </si>
  <si>
    <t>PSV</t>
  </si>
  <si>
    <t>Práce a dodávky PSV</t>
  </si>
  <si>
    <t>711</t>
  </si>
  <si>
    <t>Izolace proti vodě, vlhkosti a plynům</t>
  </si>
  <si>
    <t>80</t>
  </si>
  <si>
    <t>711111001</t>
  </si>
  <si>
    <t>Provedení izolace proti zemní vlhkosti vodorovné za studena nátěrem penetračním</t>
  </si>
  <si>
    <t>-167899501</t>
  </si>
  <si>
    <t>Provedení izolace proti zemní vlhkosti natěradly a tmely za studena na ploše vodorovné V nátěrem penetračním</t>
  </si>
  <si>
    <t>81</t>
  </si>
  <si>
    <t>11163150</t>
  </si>
  <si>
    <t>lak penetrační asfaltový</t>
  </si>
  <si>
    <t>57762143</t>
  </si>
  <si>
    <t>198,87*0,00033 "Přepočtené koeficientem množství</t>
  </si>
  <si>
    <t>82</t>
  </si>
  <si>
    <t>-936902224</t>
  </si>
  <si>
    <t>21,85*1,05</t>
  </si>
  <si>
    <t>1,50*0,60</t>
  </si>
  <si>
    <t>83</t>
  </si>
  <si>
    <t>-454585315</t>
  </si>
  <si>
    <t>23,843*0,00033 "Přepočtené koeficientem množství</t>
  </si>
  <si>
    <t>84</t>
  </si>
  <si>
    <t>711112001</t>
  </si>
  <si>
    <t>Provedení izolace proti zemní vlhkosti svislé za studena nátěrem penetračním</t>
  </si>
  <si>
    <t>-1303993252</t>
  </si>
  <si>
    <t>Provedení izolace proti zemní vlhkosti natěradly a tmely za studena na ploše svislé S nátěrem penetračním</t>
  </si>
  <si>
    <t>21,85*1,20</t>
  </si>
  <si>
    <t>85</t>
  </si>
  <si>
    <t>1066651815</t>
  </si>
  <si>
    <t>26,22*0,00034 "Přepočtené koeficientem množství</t>
  </si>
  <si>
    <t>86</t>
  </si>
  <si>
    <t>711131811</t>
  </si>
  <si>
    <t>Odstranění izolace proti zemní vlhkosti vodorovné</t>
  </si>
  <si>
    <t>-1455145677</t>
  </si>
  <si>
    <t>Odstranění izolace proti zemní vlhkosti na ploše vodorovné V</t>
  </si>
  <si>
    <t>21,85*1,15</t>
  </si>
  <si>
    <t>87</t>
  </si>
  <si>
    <t>711131821</t>
  </si>
  <si>
    <t>Odstranění izolace proti zemní vlhkosti svislé</t>
  </si>
  <si>
    <t>-631919126</t>
  </si>
  <si>
    <t>Odstranění izolace proti zemní vlhkosti na ploše svislé S</t>
  </si>
  <si>
    <t>"ŽB stěn jámy "1,20*21,85</t>
  </si>
  <si>
    <t>88</t>
  </si>
  <si>
    <t>711132101</t>
  </si>
  <si>
    <t>Provedení izolace proti zemní vlhkosti pásy na sucho svislé AIP nebo tkaninou</t>
  </si>
  <si>
    <t>1907153476</t>
  </si>
  <si>
    <t>Provedení izolace proti zemní vlhkosti pásy na sucho AIP nebo tkaniny na ploše svislé S</t>
  </si>
  <si>
    <t>89</t>
  </si>
  <si>
    <t>69311081</t>
  </si>
  <si>
    <t>geotextilie netkaná separační, ochranná, filtrační, drenážní PES 300g/m2</t>
  </si>
  <si>
    <t>-1286260883</t>
  </si>
  <si>
    <t>26,22*1,221 "Přepočtené koeficientem množství</t>
  </si>
  <si>
    <t>90</t>
  </si>
  <si>
    <t>711141559</t>
  </si>
  <si>
    <t>Provedení izolace proti zemní vlhkosti pásy přitavením vodorovné NAIP</t>
  </si>
  <si>
    <t>-1790643346</t>
  </si>
  <si>
    <t>Provedení izolace proti zemní vlhkosti pásy přitavením NAIP na ploše vodorovné V</t>
  </si>
  <si>
    <t>91</t>
  </si>
  <si>
    <t>62832001</t>
  </si>
  <si>
    <t>pás asfaltový natavitelný oxidovaný tl 3,5mm typu V60 S35 s vložkou ze skleněné rohože, s jemnozrnným minerálním posypem</t>
  </si>
  <si>
    <t>-1952505758</t>
  </si>
  <si>
    <t>23,843*1,1655 "Přepočtené koeficientem množství</t>
  </si>
  <si>
    <t>92</t>
  </si>
  <si>
    <t>711142559</t>
  </si>
  <si>
    <t>Provedení izolace proti zemní vlhkosti pásy přitavením svislé NAIP</t>
  </si>
  <si>
    <t>-523068798</t>
  </si>
  <si>
    <t>Provedení izolace proti zemní vlhkosti pásy přitavením NAIP na ploše svislé S</t>
  </si>
  <si>
    <t>93</t>
  </si>
  <si>
    <t>1537873196</t>
  </si>
  <si>
    <t>998711102</t>
  </si>
  <si>
    <t>Přesun hmot tonážní pro izolace proti vodě, vlhkosti a plynům v objektech výšky do 12 m</t>
  </si>
  <si>
    <t>-1786125508</t>
  </si>
  <si>
    <t>Přesun hmot pro izolace proti vodě, vlhkosti a plynům stanovený z hmotnosti přesunovaného materiálu vodorovná dopravní vzdálenost do 50 m v objektech výšky přes 6 do 12 m</t>
  </si>
  <si>
    <t>998711181</t>
  </si>
  <si>
    <t>Příplatek k přesunu hmot tonážní 711 prováděný bez použití mechanizace</t>
  </si>
  <si>
    <t>673509691</t>
  </si>
  <si>
    <t>Přesun hmot pro izolace proti vodě, vlhkosti a plynům stanovený z hmotnosti přesunovaného materiálu Příplatek k cenám za přesun prováděný bez použití mechanizace pro jakoukoliv výšku objektu</t>
  </si>
  <si>
    <t>713</t>
  </si>
  <si>
    <t>Izolace tepelné</t>
  </si>
  <si>
    <t>713121121</t>
  </si>
  <si>
    <t>Montáž izolace tepelné podlah volně kladenými rohožemi, pásy, dílci, deskami 2 vrstvy</t>
  </si>
  <si>
    <t>-1031150714</t>
  </si>
  <si>
    <t>Montáž tepelné izolace podlah rohožemi, pásy, deskami, dílci, bloky (izolační materiál ve specifikaci) kladenými volně dvouvrstvá</t>
  </si>
  <si>
    <t>97</t>
  </si>
  <si>
    <t>63231203</t>
  </si>
  <si>
    <t>deska čedičová minerální pro snížení kročejového hluku (max. zatížení 5 kN/m2) tl 40mm</t>
  </si>
  <si>
    <t>-242302141</t>
  </si>
  <si>
    <t>198,87*2,04 "Přepočtené koeficientem množství</t>
  </si>
  <si>
    <t>98</t>
  </si>
  <si>
    <t>713130821</t>
  </si>
  <si>
    <t>Odstranění tepelné izolace stěn volně kladené z polystyrenu tl do 100 mm</t>
  </si>
  <si>
    <t>-1670753782</t>
  </si>
  <si>
    <t>Odstranění tepelné izolace stěn a příček z rohoží, pásů, dílců, desek, bloků volně kladených z polystyrenu, tloušťka izolace do 100 mm</t>
  </si>
  <si>
    <t>"ŽB stěn jámy "1,10*21,85</t>
  </si>
  <si>
    <t>99</t>
  </si>
  <si>
    <t>713131141</t>
  </si>
  <si>
    <t>Montáž izolace tepelné stěn a základů lepením celoplošně rohoží, pásů, dílců, desek</t>
  </si>
  <si>
    <t>-999864745</t>
  </si>
  <si>
    <t>Montáž tepelné izolace stěn rohožemi, pásy, deskami, dílci, bloky (izolační materiál ve specifikaci) lepením celoplošně</t>
  </si>
  <si>
    <t>100</t>
  </si>
  <si>
    <t>28376354</t>
  </si>
  <si>
    <t>deska perimetrická spodních staveb, podlah a plochých střech 200kPa λ=0,034 tl 100mm</t>
  </si>
  <si>
    <t>-1150853307</t>
  </si>
  <si>
    <t>26,22*1,05 "Přepočtené koeficientem množství</t>
  </si>
  <si>
    <t>101</t>
  </si>
  <si>
    <t>998713102</t>
  </si>
  <si>
    <t>Přesun hmot tonážní pro izolace tepelné v objektech v do 12 m</t>
  </si>
  <si>
    <t>979897669</t>
  </si>
  <si>
    <t>Přesun hmot pro izolace tepelné stanovený z hmotnosti přesunovaného materiálu vodorovná dopravní vzdálenost do 50 m v objektech výšky přes 6 m do 12 m</t>
  </si>
  <si>
    <t>102</t>
  </si>
  <si>
    <t>998713181</t>
  </si>
  <si>
    <t>Příplatek k přesunu hmot tonážní 713 prováděný bez použití mechanizace</t>
  </si>
  <si>
    <t>2112343985</t>
  </si>
  <si>
    <t>Přesun hmot pro izolace tepelné stanovený z hmotnosti přesunovaného materiálu Příplatek k cenám za přesun prováděný bez použití mechanizace pro jakoukoliv výšku objektu</t>
  </si>
  <si>
    <t>762</t>
  </si>
  <si>
    <t>Konstrukce tesařské</t>
  </si>
  <si>
    <t>103</t>
  </si>
  <si>
    <t>762511223</t>
  </si>
  <si>
    <t>Podlahové kce podkladové z desek OSB tl 15 mm nebroušených na pero a drážku lepených</t>
  </si>
  <si>
    <t>-1683300398</t>
  </si>
  <si>
    <t>Podlahové konstrukce podkladové z dřevoštěpkových desek OSB jednovrstvých lepených na pero a drážku nebroušených, tloušťky desky 15 mm</t>
  </si>
  <si>
    <t>104</t>
  </si>
  <si>
    <t>998762102</t>
  </si>
  <si>
    <t>Přesun hmot tonážní pro kce tesařské v objektech v do 12 m</t>
  </si>
  <si>
    <t>-768172580</t>
  </si>
  <si>
    <t>Přesun hmot pro konstrukce tesařské stanovený z hmotnosti přesunovaného materiálu vodorovná dopravní vzdálenost do 50 m v objektech výšky přes 6 do 12 m</t>
  </si>
  <si>
    <t>105</t>
  </si>
  <si>
    <t>998762181</t>
  </si>
  <si>
    <t>Příplatek k přesunu hmot tonážní 762 prováděný bez použití mechanizace</t>
  </si>
  <si>
    <t>-657979827</t>
  </si>
  <si>
    <t>Přesun hmot pro konstrukce tesařské stanovený z hmotnosti přesunovaného materiálu Příplatek k cenám za přesun prováděný bez použití mechanizace pro jakoukoliv výšku objektu</t>
  </si>
  <si>
    <t>763</t>
  </si>
  <si>
    <t>Konstrukce suché výstavby</t>
  </si>
  <si>
    <t>106</t>
  </si>
  <si>
    <t>763121423</t>
  </si>
  <si>
    <t>SDK stěna předsazená tl 87,5 mm profil CW+UW 75 deska 1xDF 12,5 s izolací EI 30 Rw do 12 dB</t>
  </si>
  <si>
    <t>-2008329838</t>
  </si>
  <si>
    <t>Stěna předsazená ze sádrokartonových desek s nosnou konstrukcí z ocelových profilů CW, UW jednoduše opláštěná deskou protipožární DF tl. 12,5 mm s izolací, EI 30, stěna tl. 87,5 mm, profil 75, Rw do 12 dB</t>
  </si>
  <si>
    <t>"1.P03 -zakrytí VZT" 0,80*3,00</t>
  </si>
  <si>
    <t>107</t>
  </si>
  <si>
    <t>763121590</t>
  </si>
  <si>
    <t>SDK stěna předsazená pro osazení závěsného WC tl 150 - 250 mm profil CW+UW 50 desky 2xH2 12,5 bez TI</t>
  </si>
  <si>
    <t>1645024246</t>
  </si>
  <si>
    <t>Stěna předsazená ze sádrokartonových desek pro osazení závěsného WC s nosnou konstrukcí z ocelových profilů CW, UW dvojitě opláštěná deskami impregnovanými H2 tl. 2x12,5 mm bez izolace, stěna tl. 150 - 250 mm, profil 50</t>
  </si>
  <si>
    <t>"0P04"0,90*1,20</t>
  </si>
  <si>
    <t>"0P05"0,90*1,20</t>
  </si>
  <si>
    <t>"1P05"0,89*1,20</t>
  </si>
  <si>
    <t>"1P07"0,90*1,20</t>
  </si>
  <si>
    <t>108</t>
  </si>
  <si>
    <t>763131451</t>
  </si>
  <si>
    <t>SDK podhled deska 1xH2 12,5 bez izolace dvouvrstvá spodní kce profil CD+UD</t>
  </si>
  <si>
    <t>1456660673</t>
  </si>
  <si>
    <t>Podhled ze sádrokartonových desek dvouvrstvá zavěšená spodní konstrukce z ocelových profilů CD, UD jednoduše opláštěná deskou impregnovanou H2, tl. 12,5 mm, bez izolace</t>
  </si>
  <si>
    <t>109</t>
  </si>
  <si>
    <t>763131751</t>
  </si>
  <si>
    <t>Montáž parotěsné zábrany do SDK podhledu</t>
  </si>
  <si>
    <t>1113544889</t>
  </si>
  <si>
    <t>Podhled ze sádrokartonových desek ostatní práce a konstrukce na podhledech ze sádrokartonových desek montáž parotěsné zábrany</t>
  </si>
  <si>
    <t>110</t>
  </si>
  <si>
    <t>28329274</t>
  </si>
  <si>
    <t>fólie PE vyztužená pro parotěsnou vrstvu (reakce na oheň - třída E) 110g/m2</t>
  </si>
  <si>
    <t>1077907298</t>
  </si>
  <si>
    <t>41,71*1,1235 "Přepočtené koeficientem množství</t>
  </si>
  <si>
    <t>111</t>
  </si>
  <si>
    <t>763131771</t>
  </si>
  <si>
    <t>Příplatek k SDK podhledu za rovinnost kvality Q3</t>
  </si>
  <si>
    <t>-431349466</t>
  </si>
  <si>
    <t>Podhled ze sádrokartonových desek Příplatek k cenám za rovinnost kvality speciální tmelení kvality Q3</t>
  </si>
  <si>
    <t>112</t>
  </si>
  <si>
    <t>763172413</t>
  </si>
  <si>
    <t>Montáž dvířek revizních protipožárních SDK kcí vel. 400 x 400 mm pro příčky a předsazené stěny</t>
  </si>
  <si>
    <t>148767318</t>
  </si>
  <si>
    <t>Montáž dvířek pro konstrukce ze sádrokartonových desek revizních protipožárních pro příčky a předsazené stěny velikost (šxv) 400 x 400 mm</t>
  </si>
  <si>
    <t>113</t>
  </si>
  <si>
    <t>59030761</t>
  </si>
  <si>
    <t>dvířka revizní protipožární pro stěny a podhledy EI 60  400x400 mm</t>
  </si>
  <si>
    <t>1507419903</t>
  </si>
  <si>
    <t>114</t>
  </si>
  <si>
    <t>763431001</t>
  </si>
  <si>
    <t>Montáž minerálního podhledu s vyjímatelnými panely vel. do 0,36 m2 na zavěšený viditelný rošt</t>
  </si>
  <si>
    <t>1741192379</t>
  </si>
  <si>
    <t>Montáž podhledu minerálního včetně zavěšeného roštu viditelného s panely vyjímatelnými, velikosti panelů do 0,36 m2</t>
  </si>
  <si>
    <t>115</t>
  </si>
  <si>
    <t>59036010</t>
  </si>
  <si>
    <t>panel akustický nebarvená hrana viditelný rošt bílá rastr š 24mm tl 20mm</t>
  </si>
  <si>
    <t>470595557</t>
  </si>
  <si>
    <t>170,22*1,05 "Přepočtené koeficientem množství</t>
  </si>
  <si>
    <t>116</t>
  </si>
  <si>
    <t>998763302</t>
  </si>
  <si>
    <t>Přesun hmot tonážní pro sádrokartonové konstrukce v objektech v do 12 m</t>
  </si>
  <si>
    <t>1387583829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</si>
  <si>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</si>
  <si>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117</t>
  </si>
  <si>
    <t>998763381</t>
  </si>
  <si>
    <t>Příplatek k přesunu hmot tonážní 763 SDK prováděný bez použití mechanizace</t>
  </si>
  <si>
    <t>2104992720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</si>
  <si>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</si>
  <si>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764</t>
  </si>
  <si>
    <t>Konstrukce klempířské</t>
  </si>
  <si>
    <t>118</t>
  </si>
  <si>
    <t>764002851</t>
  </si>
  <si>
    <t>Demontáž oplechování parapetů do suti</t>
  </si>
  <si>
    <t>-644370335</t>
  </si>
  <si>
    <t>Demontáž klempířských konstrukcí oplechování parapetů do suti</t>
  </si>
  <si>
    <t xml:space="preserve">Parapety </t>
  </si>
  <si>
    <t>0,90*4</t>
  </si>
  <si>
    <t>1,50*15</t>
  </si>
  <si>
    <t>2,00*9</t>
  </si>
  <si>
    <t>1,50*17</t>
  </si>
  <si>
    <t>119</t>
  </si>
  <si>
    <t>764004863</t>
  </si>
  <si>
    <t>Demontáž svodu k dalšímu použití</t>
  </si>
  <si>
    <t>1812186580</t>
  </si>
  <si>
    <t>Demontáž klempířských konstrukcí svodu k dalšímu použití</t>
  </si>
  <si>
    <t>7,80+7,00*3</t>
  </si>
  <si>
    <t>7,70*3</t>
  </si>
  <si>
    <t>120</t>
  </si>
  <si>
    <t>764216603</t>
  </si>
  <si>
    <t>Oplechování rovných parapetů mechanicky kotvené z Pz s povrchovou úpravou rš 250 mm</t>
  </si>
  <si>
    <t>-2124342792</t>
  </si>
  <si>
    <t>Oplechování parapetů z pozinkovaného plechu s povrchovou úpravou rovných mechanicky kotvené, bez rohů rš 250 mm</t>
  </si>
  <si>
    <t>121</t>
  </si>
  <si>
    <t>764216665</t>
  </si>
  <si>
    <t>Příplatek za zvýšenou pracnost oplechování rohů rovných parapetů z PZ s povrch úpravou rš do 400 mm</t>
  </si>
  <si>
    <t>-1374277237</t>
  </si>
  <si>
    <t>Oplechování parapetů z pozinkovaného plechu s povrchovou úpravou rovných celoplošně lepené, bez rohů Příplatek k cenám za zvýšenou pracnost při provedení rohu nebo koutu do rš 400 mm</t>
  </si>
  <si>
    <t>122</t>
  </si>
  <si>
    <t>764508131</t>
  </si>
  <si>
    <t>Montáž kruhového svodu</t>
  </si>
  <si>
    <t>-1006239841</t>
  </si>
  <si>
    <t>Montáž svodu kruhového, průměru svodu</t>
  </si>
  <si>
    <t>"původní"</t>
  </si>
  <si>
    <t>123</t>
  </si>
  <si>
    <t>764508136</t>
  </si>
  <si>
    <t>Montáž odskoku kruhového svodu</t>
  </si>
  <si>
    <t>1562474113</t>
  </si>
  <si>
    <t>Montáž svodu kruhového, průměru odskoků</t>
  </si>
  <si>
    <t>124</t>
  </si>
  <si>
    <t>998764102</t>
  </si>
  <si>
    <t>Přesun hmot tonážní pro konstrukce klempířské v objektech v do 12 m</t>
  </si>
  <si>
    <t>-1138639721</t>
  </si>
  <si>
    <t>Přesun hmot pro konstrukce klempířské stanovený z hmotnosti přesunovaného materiálu vodorovná dopravní vzdálenost do 50 m v objektech výšky přes 6 do 12 m</t>
  </si>
  <si>
    <t>125</t>
  </si>
  <si>
    <t>998764181</t>
  </si>
  <si>
    <t>Příplatek k přesunu hmot tonážní 764 prováděný bez použití mechanizace</t>
  </si>
  <si>
    <t>1515614524</t>
  </si>
  <si>
    <t>Přesun hmot pro konstrukce klempířské stanovený z hmotnosti přesunovaného materiálu Příplatek k cenám za přesun prováděný bez použití mechanizace pro jakoukoliv výšku objektu</t>
  </si>
  <si>
    <t>766</t>
  </si>
  <si>
    <t>Konstrukce truhlářské</t>
  </si>
  <si>
    <t>126</t>
  </si>
  <si>
    <t>766441821</t>
  </si>
  <si>
    <t>Demontáž parapetních desek dřevěných nebo plastových šířky do 30 cm délky přes 1,0 m</t>
  </si>
  <si>
    <t>-1948347894</t>
  </si>
  <si>
    <t>Demontáž parapetních desek dřevěných nebo plastových šířky do 300 mm délky přes 1 m</t>
  </si>
  <si>
    <t>1,50*10</t>
  </si>
  <si>
    <t>127</t>
  </si>
  <si>
    <t>766622131</t>
  </si>
  <si>
    <t>Montáž plastových oken plochy přes 1 m2 otevíravých výšky do 1,5 m s rámem do zdiva</t>
  </si>
  <si>
    <t>190156849</t>
  </si>
  <si>
    <t>Montáž oken plastových včetně montáže rámu plochy přes 1 m2 otevíravých do zdiva, výšky do 1,5 m</t>
  </si>
  <si>
    <t>128</t>
  </si>
  <si>
    <t>61140051</t>
  </si>
  <si>
    <t>okno plastové otevíravé/sklopné dvojsklo přes plochu 1m2 do v 1,5m</t>
  </si>
  <si>
    <t>-88991437</t>
  </si>
  <si>
    <t>131</t>
  </si>
  <si>
    <t>766622132</t>
  </si>
  <si>
    <t>Montáž plastových oken plochy přes 1 m2 otevíravých výšky do 2,5 m s rámem do zdiva</t>
  </si>
  <si>
    <t>37715622</t>
  </si>
  <si>
    <t>Montáž oken plastových včetně montáže rámu plochy přes 1 m2 otevíravých do zdiva, výšky přes 1,5 do 2,5 m</t>
  </si>
  <si>
    <t>132</t>
  </si>
  <si>
    <t>R-611400</t>
  </si>
  <si>
    <t>okno plastové otevíravé/sklopné dvojsklo přes plochu 1m2 v 1,5-2,5m</t>
  </si>
  <si>
    <t>1431245441</t>
  </si>
  <si>
    <t>133</t>
  </si>
  <si>
    <t>766660001</t>
  </si>
  <si>
    <t>Montáž dveřních křídel otvíravých jednokřídlových š do 0,8 m do ocelové zárubně</t>
  </si>
  <si>
    <t>1049994560</t>
  </si>
  <si>
    <t>Montáž dveřních křídel dřevěných nebo plastových otevíravých do ocelové zárubně povrchově upravených jednokřídlových, šířky do 800 mm</t>
  </si>
  <si>
    <t>"02"3</t>
  </si>
  <si>
    <t>"04"3</t>
  </si>
  <si>
    <t>"05"6</t>
  </si>
  <si>
    <t>134</t>
  </si>
  <si>
    <t>61162084</t>
  </si>
  <si>
    <t>dveře jednokřídlé dřevotřískové povrch laminátový plné 600x1970-2100mm</t>
  </si>
  <si>
    <t>776349539</t>
  </si>
  <si>
    <t>135</t>
  </si>
  <si>
    <t>61162085</t>
  </si>
  <si>
    <t>dveře jednokřídlé dřevotřískové povrch laminátový plné 700x1970-2100mm</t>
  </si>
  <si>
    <t>-483219158</t>
  </si>
  <si>
    <t>136</t>
  </si>
  <si>
    <t>61162086</t>
  </si>
  <si>
    <t>dveře jednokřídlé dřevotřískové povrch laminátový plné 800x1970-2100mm</t>
  </si>
  <si>
    <t>1317575311</t>
  </si>
  <si>
    <t>137</t>
  </si>
  <si>
    <t>766660002</t>
  </si>
  <si>
    <t>Montáž dveřních křídel otvíravých jednokřídlových š přes 0,8 m do ocelové zárubně</t>
  </si>
  <si>
    <t>1039349598</t>
  </si>
  <si>
    <t>Montáž dveřních křídel dřevěných nebo plastových otevíravých do ocelové zárubně povrchově upravených jednokřídlových, šířky přes 800 mm</t>
  </si>
  <si>
    <t>"01"1</t>
  </si>
  <si>
    <t>"03"2</t>
  </si>
  <si>
    <t>138</t>
  </si>
  <si>
    <t>61162087</t>
  </si>
  <si>
    <t>dveře jednokřídlé dřevotřískové povrch laminátový plné 900x1970-2100mm</t>
  </si>
  <si>
    <t>1128040306</t>
  </si>
  <si>
    <t>139</t>
  </si>
  <si>
    <t>61162R.pol.01</t>
  </si>
  <si>
    <t>dveře jednokřídlé dřevotřískové povrch laminátový plné 850x1970-2100mm - atyp</t>
  </si>
  <si>
    <t>-1320718618</t>
  </si>
  <si>
    <t>140</t>
  </si>
  <si>
    <t>766660411</t>
  </si>
  <si>
    <t>Montáž vchodových dveří jednokřídlových bez nadsvětlíku do zdiva</t>
  </si>
  <si>
    <t>-297778118</t>
  </si>
  <si>
    <t>Montáž dveřních křídel dřevěných nebo plastových vchodových dveří včetně rámu do zdiva jednokřídlových bez nadsvětlíku</t>
  </si>
  <si>
    <t>141</t>
  </si>
  <si>
    <t>R-61140</t>
  </si>
  <si>
    <t>dveře jednokřídlé plastové bílé plné max rozměru otvoru 2,42m2 bezpečnostní třídy RC2</t>
  </si>
  <si>
    <t>1169612986</t>
  </si>
  <si>
    <t>"06"0,80*1,97</t>
  </si>
  <si>
    <t>142</t>
  </si>
  <si>
    <t>766660461</t>
  </si>
  <si>
    <t>Montáž vchodových dveří dvoukřídlových s nadsvětlíkem do zdiva</t>
  </si>
  <si>
    <t>618794315</t>
  </si>
  <si>
    <t>Montáž dveřních křídel dřevěných nebo plastových vchodových dveří včetně rámu do zdiva dvoukřídlových s nadsvětlíkem</t>
  </si>
  <si>
    <t>143</t>
  </si>
  <si>
    <t>61140510</t>
  </si>
  <si>
    <t>dveře dvoukřídlé plastové bílé prosklené max rozměru otvoru 4,84m2 bezpečnostní třídy RC2</t>
  </si>
  <si>
    <t>-1179048971</t>
  </si>
  <si>
    <t>"05"1,475*2,735</t>
  </si>
  <si>
    <t>144</t>
  </si>
  <si>
    <t>766660720</t>
  </si>
  <si>
    <t>Osazení větrací mřížky s vyříznutím otvoru</t>
  </si>
  <si>
    <t>77390046</t>
  </si>
  <si>
    <t>Montáž dveřních doplňků větrací mřížky s vyříznutím otvoru</t>
  </si>
  <si>
    <t>145</t>
  </si>
  <si>
    <t>562-R.pol.01</t>
  </si>
  <si>
    <t>mřížka větrací hranatá plast se žaluzií425/225mm</t>
  </si>
  <si>
    <t>1324827509</t>
  </si>
  <si>
    <t>mřížka větrací hranatá plast  425/225mm</t>
  </si>
  <si>
    <t>146</t>
  </si>
  <si>
    <t>562-R.pol.02</t>
  </si>
  <si>
    <t>-788257954</t>
  </si>
  <si>
    <t>mřížka větrací hranatá plast  425/125mm</t>
  </si>
  <si>
    <t>147</t>
  </si>
  <si>
    <t>766660728</t>
  </si>
  <si>
    <t>Montáž dveřního interiérového kování - zámku</t>
  </si>
  <si>
    <t>-847971259</t>
  </si>
  <si>
    <t>Montáž dveřních doplňků dveřního kování interiérového zámku</t>
  </si>
  <si>
    <t>"05"1</t>
  </si>
  <si>
    <t>"05b"1</t>
  </si>
  <si>
    <t>"09B"2</t>
  </si>
  <si>
    <t>"11"1</t>
  </si>
  <si>
    <t>148</t>
  </si>
  <si>
    <t>54924014</t>
  </si>
  <si>
    <t>zámek zadlabací 5200N 1/2</t>
  </si>
  <si>
    <t>-1477007152</t>
  </si>
  <si>
    <t>149</t>
  </si>
  <si>
    <t>759159689</t>
  </si>
  <si>
    <t>"05a"4</t>
  </si>
  <si>
    <t>150</t>
  </si>
  <si>
    <t>54924019</t>
  </si>
  <si>
    <t>zámek zadlabací 8 WC L+P (72,90)</t>
  </si>
  <si>
    <t>441901280</t>
  </si>
  <si>
    <t>151</t>
  </si>
  <si>
    <t>1008968811</t>
  </si>
  <si>
    <t>"09a"2</t>
  </si>
  <si>
    <t>152</t>
  </si>
  <si>
    <t>54964150</t>
  </si>
  <si>
    <t>vložka zámková cylindrická oboustranná+4 klíče</t>
  </si>
  <si>
    <t>432766495</t>
  </si>
  <si>
    <t>153</t>
  </si>
  <si>
    <t>766660729</t>
  </si>
  <si>
    <t>Montáž dveřního interiérového kování - štítku s klikou</t>
  </si>
  <si>
    <t>-1201253626</t>
  </si>
  <si>
    <t>Montáž dveřních doplňků dveřního kování interiérového štítku s klikou</t>
  </si>
  <si>
    <t>154</t>
  </si>
  <si>
    <t>54914620</t>
  </si>
  <si>
    <t>kování dveřní vrchní klika včetně rozet a montážního materiálu R PZ nerez PK</t>
  </si>
  <si>
    <t>-1755237091</t>
  </si>
  <si>
    <t>155</t>
  </si>
  <si>
    <t>766660734</t>
  </si>
  <si>
    <t>Montáž dveřního bezpečnostního kování - panikového</t>
  </si>
  <si>
    <t>1259572190</t>
  </si>
  <si>
    <t>Montáž dveřních doplňků dveřního kování bezpečnostního panikového kování</t>
  </si>
  <si>
    <t>"06"1</t>
  </si>
  <si>
    <t>"08"1</t>
  </si>
  <si>
    <t>156</t>
  </si>
  <si>
    <t>549-R.pol.01</t>
  </si>
  <si>
    <t>Panikové kování - sada pro dveře, klika/klika + zámek</t>
  </si>
  <si>
    <t>100 kus</t>
  </si>
  <si>
    <t>-12902395</t>
  </si>
  <si>
    <t>Poznámka k položce:_x000D_
Poznámka k položce: DLE SPECIFIKACE PD</t>
  </si>
  <si>
    <t>157</t>
  </si>
  <si>
    <t>766694111</t>
  </si>
  <si>
    <t>Montáž parapetních desek dřevěných nebo plastových šířky do 30 cm délky do 1,0 m</t>
  </si>
  <si>
    <t>-1516553289</t>
  </si>
  <si>
    <t>Montáž ostatních truhlářských konstrukcí parapetních desek dřevěných nebo plastových šířky do 300 mm, délky do 1000 mm</t>
  </si>
  <si>
    <t>"0 02"2</t>
  </si>
  <si>
    <t>158</t>
  </si>
  <si>
    <t>60794102</t>
  </si>
  <si>
    <t>parapet dřevotřískový vnitřní povrch laminátový š 260mm</t>
  </si>
  <si>
    <t>-2099423359</t>
  </si>
  <si>
    <t>"0 02"2*0,90</t>
  </si>
  <si>
    <t>159</t>
  </si>
  <si>
    <t>766694112</t>
  </si>
  <si>
    <t>Montáž parapetních desek dřevěných nebo plastových šířky do 30 cm délky do 1,6 m</t>
  </si>
  <si>
    <t>-1520163745</t>
  </si>
  <si>
    <t>Montáž ostatních truhlářských konstrukcí parapetních desek dřevěných nebo plastových šířky do 300 mm, délky přes 1000 do 1600 mm</t>
  </si>
  <si>
    <t>"O 01"16+2+6</t>
  </si>
  <si>
    <t>"O 03"4+2</t>
  </si>
  <si>
    <t>160</t>
  </si>
  <si>
    <t>-641880413</t>
  </si>
  <si>
    <t>"O 01"(16+2+6)*1,475</t>
  </si>
  <si>
    <t>"O 03"(4+2)*1,475</t>
  </si>
  <si>
    <t>162</t>
  </si>
  <si>
    <t>766812820</t>
  </si>
  <si>
    <t>Demontáž kuchyňských linek dřevěných nebo kovových délky do 1,5 m</t>
  </si>
  <si>
    <t>463569720</t>
  </si>
  <si>
    <t>Demontáž kuchyňských linek dřevěných nebo kovových včetně skříněk uchycených na stěně, délky do 1500 mm</t>
  </si>
  <si>
    <t>"2.NP"2</t>
  </si>
  <si>
    <t>161</t>
  </si>
  <si>
    <t>766-R.pol.01</t>
  </si>
  <si>
    <t>Kuchyňská linka  dl.4,00 - DLE VÝBĚRU INVESTORA - D+M</t>
  </si>
  <si>
    <t>497096940</t>
  </si>
  <si>
    <t>Kuchyňská linka dl.4,00 - DLE VÝBĚRU INVESTORA - D+M</t>
  </si>
  <si>
    <t>163</t>
  </si>
  <si>
    <t>998766102</t>
  </si>
  <si>
    <t>Přesun hmot tonážní pro konstrukce truhlářské v objektech v do 12 m</t>
  </si>
  <si>
    <t>-1439995059</t>
  </si>
  <si>
    <t>Přesun hmot pro konstrukce truhlářské stanovený z hmotnosti přesunovaného materiálu vodorovná dopravní vzdálenost do 50 m v objektech výšky přes 6 do 12 m</t>
  </si>
  <si>
    <t>164</t>
  </si>
  <si>
    <t>998766181</t>
  </si>
  <si>
    <t>Příplatek k přesunu hmot tonážní 766 prováděný bez použití mechanizace</t>
  </si>
  <si>
    <t>1304487084</t>
  </si>
  <si>
    <t>Přesun hmot pro konstrukce truhlářské stanovený z hmotnosti přesunovaného materiálu Příplatek k ceně za přesun prováděný bez použití mechanizace pro jakoukoliv výšku objektu</t>
  </si>
  <si>
    <t>767</t>
  </si>
  <si>
    <t>Konstrukce zámečnické</t>
  </si>
  <si>
    <t>270</t>
  </si>
  <si>
    <t>767620116</t>
  </si>
  <si>
    <t>Montáž oken kovových zdvojených pevných do zdiva pl přes 0,6 do 1,5 m2</t>
  </si>
  <si>
    <t>1219980048</t>
  </si>
  <si>
    <t>Montáž oken zdvojených  z hliníkových nebo ocelových profilů na polyuretanovou pěnu pevných do zdiva, plochy přes 0,6 do 1,5 m2</t>
  </si>
  <si>
    <t>"O 9" 1,49*0,895*3</t>
  </si>
  <si>
    <t>130</t>
  </si>
  <si>
    <t>611R-pol.01</t>
  </si>
  <si>
    <t>Protipožární okno Al s fixním zasklením  přes plochu 1m2 do v 1,5m - PO EW 15 DP1</t>
  </si>
  <si>
    <t>772986178</t>
  </si>
  <si>
    <t>165</t>
  </si>
  <si>
    <t>767620128</t>
  </si>
  <si>
    <t>Montáž oken kovových zdvojených otevíravých do zdiva plochy přes 2,5 m2</t>
  </si>
  <si>
    <t>-1634765107</t>
  </si>
  <si>
    <t>Montáž oken zdvojených z hliníkových nebo ocelových profilů na polyuretanovou pěnu otevíravých do zdiva, plochy přes 2,5 m2</t>
  </si>
  <si>
    <t>"O 4" 2,00*3,88*9</t>
  </si>
  <si>
    <t>166</t>
  </si>
  <si>
    <t>55341014</t>
  </si>
  <si>
    <t>okno Al otevíravé/sklopné dvojsklo přes plochu 1m2 přes v 2,5m</t>
  </si>
  <si>
    <t>-1722784561</t>
  </si>
  <si>
    <t>167</t>
  </si>
  <si>
    <t>767640311</t>
  </si>
  <si>
    <t>Montáž dveří ocelových vnitřních jednokřídlových</t>
  </si>
  <si>
    <t>21414037</t>
  </si>
  <si>
    <t>168</t>
  </si>
  <si>
    <t>55341321</t>
  </si>
  <si>
    <t>dveře jednokřídlé ocelové interierové plné 700x1970mm</t>
  </si>
  <si>
    <t>148209841</t>
  </si>
  <si>
    <t>"09b"2</t>
  </si>
  <si>
    <t>169</t>
  </si>
  <si>
    <t>767640322</t>
  </si>
  <si>
    <t>Montáž dveří ocelových vnitřních dvoukřídlových</t>
  </si>
  <si>
    <t>-362319317</t>
  </si>
  <si>
    <t>170</t>
  </si>
  <si>
    <t>553-R.pol.23</t>
  </si>
  <si>
    <t>dveře dvoukřídlé ocelové interierové plné 1500/2480mm</t>
  </si>
  <si>
    <t>-1211324373</t>
  </si>
  <si>
    <t>171</t>
  </si>
  <si>
    <t>767646510</t>
  </si>
  <si>
    <t>Montáž dveří protipožárního uzávěru jednokřídlového</t>
  </si>
  <si>
    <t>920388628</t>
  </si>
  <si>
    <t>Montáž dveří ocelových protipožárních uzávěrů jednokřídlových</t>
  </si>
  <si>
    <t>172</t>
  </si>
  <si>
    <t>553-R.pol.21</t>
  </si>
  <si>
    <t>dveře jednokřídlé ocelové interierové protipožární EW 15  DP3 C  800x1970mm</t>
  </si>
  <si>
    <t>-306329765</t>
  </si>
  <si>
    <t>"09+09a"3</t>
  </si>
  <si>
    <t>173</t>
  </si>
  <si>
    <t>767646523</t>
  </si>
  <si>
    <t>Montáž dveří protipožárního uzávěru dvoukřídlového výšky do 2400 mm</t>
  </si>
  <si>
    <t>69700250</t>
  </si>
  <si>
    <t>Montáž dveří ocelových protipožárních uzávěrů dvoukřídlových, výšky přes 2200 do 2400 mm</t>
  </si>
  <si>
    <t>174</t>
  </si>
  <si>
    <t>553-R.pol.22</t>
  </si>
  <si>
    <t>dveře dvoukřídlé ocelové interierové protipožární EW 15  DP3 C 1300x2420mm</t>
  </si>
  <si>
    <t>338259842</t>
  </si>
  <si>
    <t>175</t>
  </si>
  <si>
    <t>1878942800</t>
  </si>
  <si>
    <t>176</t>
  </si>
  <si>
    <t>553-R.pol.31</t>
  </si>
  <si>
    <t>dveře dvoukřídlé Al prosklené  PO EW15 DP3  1670/2570mm - ozn.06, vč.zárubně</t>
  </si>
  <si>
    <t>-8479787</t>
  </si>
  <si>
    <t>177</t>
  </si>
  <si>
    <t>553-R.pol.32</t>
  </si>
  <si>
    <t>dveře dvoukřídlé Al prosklené  PO EW15 DP3  1500/2480mm - ozn.08, vč.zárubně</t>
  </si>
  <si>
    <t>-1384777189</t>
  </si>
  <si>
    <t>178</t>
  </si>
  <si>
    <t>767648511</t>
  </si>
  <si>
    <t>Montáž ocelového prahu dveře jednokřídlové</t>
  </si>
  <si>
    <t>2096626502</t>
  </si>
  <si>
    <t>Montáž dveří ocelových ocelového prahu dveří jednokřídlových</t>
  </si>
  <si>
    <t>179</t>
  </si>
  <si>
    <t>767648512</t>
  </si>
  <si>
    <t>Montáž ocelového prahu dveře dvoukřídlové</t>
  </si>
  <si>
    <t>550030159</t>
  </si>
  <si>
    <t>Montáž dveří ocelových ocelového prahu dveří dvoukřídlových</t>
  </si>
  <si>
    <t>180</t>
  </si>
  <si>
    <t>590R.pol.01</t>
  </si>
  <si>
    <t>lišta Al vymezovací pro tepelněizolační obklad fasády z betonových tvarovek</t>
  </si>
  <si>
    <t>-1673709533</t>
  </si>
  <si>
    <t>Práh dveřní AL</t>
  </si>
  <si>
    <t>1,32*2</t>
  </si>
  <si>
    <t>0,82*4</t>
  </si>
  <si>
    <t>0,72*2</t>
  </si>
  <si>
    <t>1,52</t>
  </si>
  <si>
    <t>181</t>
  </si>
  <si>
    <t>767649191</t>
  </si>
  <si>
    <t>Montáž dveří - samozavírače hydraulického</t>
  </si>
  <si>
    <t>-1577747288</t>
  </si>
  <si>
    <t>Montáž dveří ocelových doplňků dveří samozavírače hydraulického</t>
  </si>
  <si>
    <t>182</t>
  </si>
  <si>
    <t>54917260</t>
  </si>
  <si>
    <t>samozavírač dveří hydraulický K214 č.13 zlatá bronz</t>
  </si>
  <si>
    <t>-2105978063</t>
  </si>
  <si>
    <t>183</t>
  </si>
  <si>
    <t>767651112</t>
  </si>
  <si>
    <t>Montáž vrat garážových sekčních zajížděcích pod strop plochy do 9 m2</t>
  </si>
  <si>
    <t>588221489</t>
  </si>
  <si>
    <t>Montáž vrat garážových nebo průmyslových sekčních zajížděcích pod strop, plochy přes 6 do 9 m2</t>
  </si>
  <si>
    <t>184</t>
  </si>
  <si>
    <t>553R.pol.01</t>
  </si>
  <si>
    <t>vrata garážová sekční z ocelových lamel, zateplená PUR tl 42mm 3,0x2,25m</t>
  </si>
  <si>
    <t>1921721946</t>
  </si>
  <si>
    <t>vrata garážová sekční z ocelových lamel, 2980/2100mm RC3 -  DLE SPECIFIKACE PD  - ozn.O 8</t>
  </si>
  <si>
    <t>185</t>
  </si>
  <si>
    <t>767651126</t>
  </si>
  <si>
    <t>Montáž vrat garážových sekčních elektrického stropního pohonu</t>
  </si>
  <si>
    <t>-1122710786</t>
  </si>
  <si>
    <t>Montáž vrat garážových nebo průmyslových příslušenství sekčních vrat elektrického pohonu</t>
  </si>
  <si>
    <t>186</t>
  </si>
  <si>
    <t>55345877</t>
  </si>
  <si>
    <t>pohon garážových sekčních a výklopných vrat o síle 800N  max. 25 cyklů denně</t>
  </si>
  <si>
    <t>1652865195</t>
  </si>
  <si>
    <t>187</t>
  </si>
  <si>
    <t>767661811</t>
  </si>
  <si>
    <t>Demontáž mříží pevných nebo otevíravých</t>
  </si>
  <si>
    <t>-335315773</t>
  </si>
  <si>
    <t>188</t>
  </si>
  <si>
    <t>767893116</t>
  </si>
  <si>
    <t>Montáž stříšek nad vstupy kotvených pomocí závěsů rovných, výplň skleněná hmot šířky do 2,00 m</t>
  </si>
  <si>
    <t>-1761935856</t>
  </si>
  <si>
    <t>Montáž stříšek nad venkovními vstupy z kovových profilů kotvených k nosné konstrukci pomocí závěsů, výplň ze skla rovná, šířky přes 1,50 do 2,00 m</t>
  </si>
  <si>
    <t>189</t>
  </si>
  <si>
    <t>63437001</t>
  </si>
  <si>
    <t>stříška vchodová rovná, kotvená pomocí konzol, nerezový rám, výplň vrstvené bezpečnostní sklo 1600x900mm</t>
  </si>
  <si>
    <t>1852895301</t>
  </si>
  <si>
    <t>190</t>
  </si>
  <si>
    <t>767893816</t>
  </si>
  <si>
    <t>Demontáž stříšek nad vstupy s výplní z plechu</t>
  </si>
  <si>
    <t>413415365</t>
  </si>
  <si>
    <t>Demontáž stříšek nad venkovními vstupy z kovových profilů, výplň z plechu</t>
  </si>
  <si>
    <t>191</t>
  </si>
  <si>
    <t>998767102</t>
  </si>
  <si>
    <t>Přesun hmot tonážní pro zámečnické konstrukce v objektech v do 12 m</t>
  </si>
  <si>
    <t>-1803977046</t>
  </si>
  <si>
    <t>Přesun hmot pro zámečnické konstrukce stanovený z hmotnosti přesunovaného materiálu vodorovná dopravní vzdálenost do 50 m v objektech výšky přes 6 do 12 m</t>
  </si>
  <si>
    <t>192</t>
  </si>
  <si>
    <t>998767181</t>
  </si>
  <si>
    <t>Příplatek k přesunu hmot tonážní 767 prováděný bez použití mechanizace</t>
  </si>
  <si>
    <t>1959500475</t>
  </si>
  <si>
    <t>Přesun hmot pro zámečnické konstrukce stanovený z hmotnosti přesunovaného materiálu Příplatek k cenám za přesun prováděný bez použití mechanizace pro jakoukoliv výšku objektu</t>
  </si>
  <si>
    <t>771</t>
  </si>
  <si>
    <t>Podlahy z dlaždic</t>
  </si>
  <si>
    <t>193</t>
  </si>
  <si>
    <t>771111011</t>
  </si>
  <si>
    <t>Vysátí podkladu před pokládkou dlažby</t>
  </si>
  <si>
    <t>-686315850</t>
  </si>
  <si>
    <t>Příprava podkladu před provedením dlažby vysátí podlah</t>
  </si>
  <si>
    <t>194</t>
  </si>
  <si>
    <t>771121011</t>
  </si>
  <si>
    <t>Nátěr penetrační na podlahu</t>
  </si>
  <si>
    <t>1821031447</t>
  </si>
  <si>
    <t>Příprava podkladu před provedením dlažby nátěr penetrační na podlahu</t>
  </si>
  <si>
    <t>195</t>
  </si>
  <si>
    <t>771151011</t>
  </si>
  <si>
    <t>Samonivelační stěrka podlah pevnosti 20 MPa tl 3 mm</t>
  </si>
  <si>
    <t>-336240212</t>
  </si>
  <si>
    <t>Příprava podkladu před provedením dlažby samonivelační stěrka min.pevnosti 20 MPa, tloušťky do 3 mm</t>
  </si>
  <si>
    <t>196</t>
  </si>
  <si>
    <t>771474112</t>
  </si>
  <si>
    <t>Montáž soklů z dlaždic keramických rovných flexibilní lepidlo v do 90 mm</t>
  </si>
  <si>
    <t>-1034384857</t>
  </si>
  <si>
    <t>Montáž soklů z dlaždic keramických lepených flexibilním lepidlem rovných, výšky přes 65 do 90 mm</t>
  </si>
  <si>
    <t>"0P13"2,50+2*0,20+1,45+2*0,20+1,73+2,25+1,28</t>
  </si>
  <si>
    <t>"1P01"1,695+3,45+1,20+2*0,20</t>
  </si>
  <si>
    <t>"1P02"(3,45+2,55)*2-(0,60+0,805)</t>
  </si>
  <si>
    <t>"1P12"(12,66+1,80+5,15)*2</t>
  </si>
  <si>
    <t>-(1,67+0,90*2+0,80*2+0,70*2)</t>
  </si>
  <si>
    <t>197</t>
  </si>
  <si>
    <t>771474132</t>
  </si>
  <si>
    <t>Montáž soklů z dlaždic keramických schodišťových stupňovitých flexibilní lepidlo v do 90 mm</t>
  </si>
  <si>
    <t>-891374220</t>
  </si>
  <si>
    <t>Montáž soklů z dlaždic keramických lepených flexibilním lepidlem schodišťových stupňovitých, výšky přes 65 do 90 mm</t>
  </si>
  <si>
    <t>2*5,80</t>
  </si>
  <si>
    <t>198</t>
  </si>
  <si>
    <t>59761338</t>
  </si>
  <si>
    <t>sokl-dlažba keramická slinutá hladká do interiéru i exteriéru 445x85mm</t>
  </si>
  <si>
    <t>784185733</t>
  </si>
  <si>
    <t>(60,10+11,60)/0,44*1,10</t>
  </si>
  <si>
    <t>199</t>
  </si>
  <si>
    <t>771574154</t>
  </si>
  <si>
    <t>Montáž podlah keramických velkoformátových hladkých lepených flexibilním lepidlem do 6 ks/m2</t>
  </si>
  <si>
    <t>259163661</t>
  </si>
  <si>
    <t>Montáž podlah z dlaždic keramických lepených flexibilním lepidlem velkoformátových hladkých přes 4 do 6 ks/m2</t>
  </si>
  <si>
    <t>200</t>
  </si>
  <si>
    <t>59761004</t>
  </si>
  <si>
    <t>dlažba velkoformátová keramická slinutá reliéfní do interiéru i exteriéru přes 4 do 6 ks/m2</t>
  </si>
  <si>
    <t>894239310</t>
  </si>
  <si>
    <t>95,02*1,15 "Přepočtené koeficientem množství</t>
  </si>
  <si>
    <t>201</t>
  </si>
  <si>
    <t>771591112</t>
  </si>
  <si>
    <t>Izolace pod dlažbu nátěrem nebo stěrkou ve dvou vrstvách</t>
  </si>
  <si>
    <t>-1242364230</t>
  </si>
  <si>
    <t>Izolace podlahy pod dlažbu nátěrem nebo stěrkou ve dvou vrstvách</t>
  </si>
  <si>
    <t>202</t>
  </si>
  <si>
    <t>771591241</t>
  </si>
  <si>
    <t>Izolace těsnícími pásy vnitřní kout</t>
  </si>
  <si>
    <t>1005693742</t>
  </si>
  <si>
    <t>Izolace podlahy pod dlažbu těsnícími izolačními pásy vnitřní kout</t>
  </si>
  <si>
    <t>"0P03"5</t>
  </si>
  <si>
    <t>"0P04"4</t>
  </si>
  <si>
    <t>"0P05"4</t>
  </si>
  <si>
    <t>"0P06"4</t>
  </si>
  <si>
    <t>"1P03"5+4</t>
  </si>
  <si>
    <t>"1P04"4</t>
  </si>
  <si>
    <t>"1P05"4</t>
  </si>
  <si>
    <t>"1P06"5</t>
  </si>
  <si>
    <t>"1P07"4</t>
  </si>
  <si>
    <t>"1P08"4</t>
  </si>
  <si>
    <t>"1P09"5+2*4</t>
  </si>
  <si>
    <t>203</t>
  </si>
  <si>
    <t>771591242</t>
  </si>
  <si>
    <t>Izolace těsnícími pásy vnější roh</t>
  </si>
  <si>
    <t>-6403134</t>
  </si>
  <si>
    <t>Izolace podlahy pod dlažbu těsnícími izolačními pásy vnější roh</t>
  </si>
  <si>
    <t>"0P03"7</t>
  </si>
  <si>
    <t>"0P04"2</t>
  </si>
  <si>
    <t>"0P05"2</t>
  </si>
  <si>
    <t>"1P03"3</t>
  </si>
  <si>
    <t>"1P05"2</t>
  </si>
  <si>
    <t>"1P07"2</t>
  </si>
  <si>
    <t>"1P09"3</t>
  </si>
  <si>
    <t>204</t>
  </si>
  <si>
    <t>771591264</t>
  </si>
  <si>
    <t>Izolace těsnícími pásy mezi podlahou a stěnou</t>
  </si>
  <si>
    <t>1436772805</t>
  </si>
  <si>
    <t>Izolace podlahy pod dlažbu těsnícími izolačními pásy mezi podlahou a stěnu</t>
  </si>
  <si>
    <t>"0P03"(2,80+3,625)*2</t>
  </si>
  <si>
    <t>"0P04"(1,495+0,90)*2</t>
  </si>
  <si>
    <t>"0P05"(1,495+0,90)*2</t>
  </si>
  <si>
    <t>"0P06"(2,80+1,20)*2</t>
  </si>
  <si>
    <t>"1P03"(2,58+1,85)*2+0,95*4</t>
  </si>
  <si>
    <t>"1P04"(1,59+1,45)*2</t>
  </si>
  <si>
    <t>"1P05"(0,89+1,45)*2</t>
  </si>
  <si>
    <t>"1P06"(2,80+2,07)*2</t>
  </si>
  <si>
    <t>"1P07"(1,425+0,90)*2</t>
  </si>
  <si>
    <t>"1P08"(2,80+1,28)*2</t>
  </si>
  <si>
    <t>"1P09"(3,45+3,40)*2</t>
  </si>
  <si>
    <t>2*0,90*4</t>
  </si>
  <si>
    <t>205</t>
  </si>
  <si>
    <t>998771102</t>
  </si>
  <si>
    <t>Přesun hmot tonážní pro podlahy z dlaždic v objektech v do 12 m</t>
  </si>
  <si>
    <t>-1121534206</t>
  </si>
  <si>
    <t>Přesun hmot pro podlahy z dlaždic stanovený z hmotnosti přesunovaného materiálu vodorovná dopravní vzdálenost do 50 m v objektech výšky přes 6 do 12 m</t>
  </si>
  <si>
    <t>206</t>
  </si>
  <si>
    <t>998771181</t>
  </si>
  <si>
    <t>Příplatek k přesunu hmot tonážní 771 prováděný bez použití mechanizace</t>
  </si>
  <si>
    <t>-177711320</t>
  </si>
  <si>
    <t>Přesun hmot pro podlahy z dlaždic stanovený z hmotnosti přesunovaného materiálu Příplatek k ceně za přesun prováděný bez použití mechanizace pro jakoukoliv výšku objektu</t>
  </si>
  <si>
    <t>776</t>
  </si>
  <si>
    <t>Podlahy povlakové</t>
  </si>
  <si>
    <t>207</t>
  </si>
  <si>
    <t>776111311</t>
  </si>
  <si>
    <t>Vysátí podkladu povlakových podlah</t>
  </si>
  <si>
    <t>-333226374</t>
  </si>
  <si>
    <t>Příprava podkladu vysátí podlah</t>
  </si>
  <si>
    <t>208</t>
  </si>
  <si>
    <t>776201811</t>
  </si>
  <si>
    <t>Demontáž lepených povlakových podlah bez podložky ručně</t>
  </si>
  <si>
    <t>-142937994</t>
  </si>
  <si>
    <t>Demontáž povlakových podlahovin lepených ručně bez podložky</t>
  </si>
  <si>
    <t>48,74+13,28+34,85+31,32</t>
  </si>
  <si>
    <t>209</t>
  </si>
  <si>
    <t>776231111</t>
  </si>
  <si>
    <t>Lepení lamel a čtverců z vinylu standardním lepidlem</t>
  </si>
  <si>
    <t>279218593</t>
  </si>
  <si>
    <t>Montáž podlahovin z vinylu lepením lamel nebo čtverců standardním lepidlem</t>
  </si>
  <si>
    <t>210</t>
  </si>
  <si>
    <t>28411106</t>
  </si>
  <si>
    <t>PVC vinyl heterogenní zátěžový tl 3.35mm, nášlapná vrstva 0.7mm, hořlavost Bfl-s1, smykové tření µ ≥0.5, třída zátěže 34/42, útlum 15dB, otlak 0.05</t>
  </si>
  <si>
    <t>1222882750</t>
  </si>
  <si>
    <t>127,92*1,1 "Přepočtené koeficientem množství</t>
  </si>
  <si>
    <t>211</t>
  </si>
  <si>
    <t>776410811</t>
  </si>
  <si>
    <t>Odstranění soklíků a lišt pryžových nebo plastových</t>
  </si>
  <si>
    <t>-672314514</t>
  </si>
  <si>
    <t>Demontáž soklíků nebo lišt pryžových nebo plastových</t>
  </si>
  <si>
    <t>212</t>
  </si>
  <si>
    <t>776411111</t>
  </si>
  <si>
    <t>Montáž obvodových soklíků výšky do 80 mm</t>
  </si>
  <si>
    <t>-796131371</t>
  </si>
  <si>
    <t>Montáž soklíků lepením obvodových, výšky do 80 mm</t>
  </si>
  <si>
    <t>213</t>
  </si>
  <si>
    <t>28411003</t>
  </si>
  <si>
    <t>lišta soklová PVC 30x30mm</t>
  </si>
  <si>
    <t>-58556376</t>
  </si>
  <si>
    <t>127,92*1,02 "Přepočtené koeficientem množství</t>
  </si>
  <si>
    <t>214</t>
  </si>
  <si>
    <t>776421312</t>
  </si>
  <si>
    <t>Montáž přechodových šroubovaných lišt</t>
  </si>
  <si>
    <t>-1580910117</t>
  </si>
  <si>
    <t>Montáž lišt přechodových šroubovaných</t>
  </si>
  <si>
    <t>0,90+0,80+0,80*2+0,85</t>
  </si>
  <si>
    <t>215</t>
  </si>
  <si>
    <t>55343120</t>
  </si>
  <si>
    <t>profil přechodový Al vrtaný 30mm stříbro</t>
  </si>
  <si>
    <t>-800559554</t>
  </si>
  <si>
    <t>4,15*1,02 "Přepočtené koeficientem množství</t>
  </si>
  <si>
    <t>216</t>
  </si>
  <si>
    <t>776991121</t>
  </si>
  <si>
    <t>Základní čištění nově položených podlahovin vysátím a setřením vlhkým mopem</t>
  </si>
  <si>
    <t>-1569081378</t>
  </si>
  <si>
    <t>Ostatní práce údržba nových podlahovin po pokládce čištění základní</t>
  </si>
  <si>
    <t>217</t>
  </si>
  <si>
    <t>998776102</t>
  </si>
  <si>
    <t>Přesun hmot tonážní pro podlahy povlakové v objektech v do 12 m</t>
  </si>
  <si>
    <t>-305018307</t>
  </si>
  <si>
    <t>Přesun hmot pro podlahy povlakové stanovený z hmotnosti přesunovaného materiálu vodorovná dopravní vzdálenost do 50 m v objektech výšky přes 6 do 12 m</t>
  </si>
  <si>
    <t>218</t>
  </si>
  <si>
    <t>998776181</t>
  </si>
  <si>
    <t>Příplatek k přesunu hmot tonážní 776 prováděný bez použití mechanizace</t>
  </si>
  <si>
    <t>-1330004021</t>
  </si>
  <si>
    <t>Přesun hmot pro podlahy povlakové stanovený z hmotnosti přesunovaného materiálu Příplatek k cenám za přesun prováděný bez použití mechanizace pro jakoukoliv výšku objektu</t>
  </si>
  <si>
    <t>777</t>
  </si>
  <si>
    <t>Podlahy lité</t>
  </si>
  <si>
    <t>219</t>
  </si>
  <si>
    <t>777111111</t>
  </si>
  <si>
    <t>Vysátí podkladu před provedením lité podlahy</t>
  </si>
  <si>
    <t>-979085466</t>
  </si>
  <si>
    <t>Příprava podkladu před provedením litých podlah vysátí</t>
  </si>
  <si>
    <t>220</t>
  </si>
  <si>
    <t>777131111</t>
  </si>
  <si>
    <t>Penetrační epoxidový nátěr podlahy plněný pískem</t>
  </si>
  <si>
    <t>-476758650</t>
  </si>
  <si>
    <t>Penetrační nátěr podlahy epoxidový předem plněný pískem</t>
  </si>
  <si>
    <t>221</t>
  </si>
  <si>
    <t>777511181</t>
  </si>
  <si>
    <t>Příplatek k cenám krycí stěrky za zvýšenou pracnost provádění podlahových soklíků</t>
  </si>
  <si>
    <t>2096043722</t>
  </si>
  <si>
    <t>Krycí stěrka Příplatek k cenám za zvýšenou pracnost provádění soklíků na svislé ploše podlahových</t>
  </si>
  <si>
    <t>222</t>
  </si>
  <si>
    <t>777611143</t>
  </si>
  <si>
    <t>Krycí epoxidový chemicky odolný nátěr podlahy</t>
  </si>
  <si>
    <t>-752062048</t>
  </si>
  <si>
    <t>Krycí nátěr podlahy chemicky odolný epoxidový</t>
  </si>
  <si>
    <t>223</t>
  </si>
  <si>
    <t>777612109</t>
  </si>
  <si>
    <t>Uzavírací epoxidový protiskluzný nátěr podlahy</t>
  </si>
  <si>
    <t>-968712654</t>
  </si>
  <si>
    <t>Uzavírací nátěr podlahy epoxidový protiskluzný</t>
  </si>
  <si>
    <t>224</t>
  </si>
  <si>
    <t>998777102</t>
  </si>
  <si>
    <t>Přesun hmot tonážní pro podlahy lité v objektech v do 12 m</t>
  </si>
  <si>
    <t>1078723660</t>
  </si>
  <si>
    <t>Přesun hmot pro podlahy lité stanovený z hmotnosti přesunovaného materiálu vodorovná dopravní vzdálenost do 50 m v objektech výšky přes 6 do 12 m</t>
  </si>
  <si>
    <t>225</t>
  </si>
  <si>
    <t>998777181</t>
  </si>
  <si>
    <t>Příplatek k přesunu hmot tonážní 777 prováděný bez použití mechanizace</t>
  </si>
  <si>
    <t>-1669027109</t>
  </si>
  <si>
    <t>Přesun hmot pro podlahy lité stanovený z hmotnosti přesunovaného materiálu Příplatek k cenám za přesun prováděný bez použití mechanizace pro jakoukoliv výšku objektu</t>
  </si>
  <si>
    <t>781</t>
  </si>
  <si>
    <t>Dokončovací práce - obklady</t>
  </si>
  <si>
    <t>226</t>
  </si>
  <si>
    <t>781111011</t>
  </si>
  <si>
    <t>Ometení (oprášení) stěny při přípravě podkladu</t>
  </si>
  <si>
    <t>-474809955</t>
  </si>
  <si>
    <t>Příprava podkladu před provedením obkladu oprášení (ometení) stěny</t>
  </si>
  <si>
    <t>"0P03"(3,90+0,60+0,40+3,50+0,80)*2,20</t>
  </si>
  <si>
    <t>2*0,88*0,90</t>
  </si>
  <si>
    <t>"0P04"3,80*1,20</t>
  </si>
  <si>
    <t>"0P05"3,80*1,20</t>
  </si>
  <si>
    <t>"0P06"(5,10+1,30)*1,50</t>
  </si>
  <si>
    <t>"1P03"(8,85+0,45)*2,20</t>
  </si>
  <si>
    <t>1,475*0,90</t>
  </si>
  <si>
    <t>"1P04"(4,00+0,65)*1,50</t>
  </si>
  <si>
    <t>"1P05"3,65*1,20</t>
  </si>
  <si>
    <t>"1P06"(2,90+0,80+2,40+0,50)*2,20</t>
  </si>
  <si>
    <t>"1P07"3,70*1,20</t>
  </si>
  <si>
    <t>"1P08"(4,25+2,35)*1,50</t>
  </si>
  <si>
    <t>"1P09"(13,55+0,80+1,65)*2,20</t>
  </si>
  <si>
    <t>"1P14"1,45*1,50</t>
  </si>
  <si>
    <t>"1P15"3,00*0,50</t>
  </si>
  <si>
    <t>227</t>
  </si>
  <si>
    <t>781131112</t>
  </si>
  <si>
    <t>Izolace pod obklad nátěrem nebo stěrkou ve dvou vrstvách</t>
  </si>
  <si>
    <t>-1658291831</t>
  </si>
  <si>
    <t>Izolace stěny pod obklad izolace nátěrem nebo stěrkou ve dvou vrstvách</t>
  </si>
  <si>
    <t>sprchy</t>
  </si>
  <si>
    <t>"1P03"3,30*2,20</t>
  </si>
  <si>
    <t>"1P09"2*3,15*2,20</t>
  </si>
  <si>
    <t>ostaní stěny</t>
  </si>
  <si>
    <t>"1P03"7,26*0,25</t>
  </si>
  <si>
    <t>"0P04"3,80*0,25</t>
  </si>
  <si>
    <t>"0P05"3,80*0,25</t>
  </si>
  <si>
    <t>"0P06"(5,10+1,30)*0,25</t>
  </si>
  <si>
    <t>"1P03"(8,85+0,45)*0,25</t>
  </si>
  <si>
    <t>1,475*0,25</t>
  </si>
  <si>
    <t>"1P04"(4,00+0,65)*0,25</t>
  </si>
  <si>
    <t>"1P05"3,65*0,25</t>
  </si>
  <si>
    <t>"1P06"(2,90+0,80+2,40+0,50)*0,25</t>
  </si>
  <si>
    <t>2*0,88*0,25</t>
  </si>
  <si>
    <t>"1P07"3,70*0,25</t>
  </si>
  <si>
    <t>"1P08"(4,25+2,35)*0,25</t>
  </si>
  <si>
    <t>"1P09"(13,55+0,80+1,65-2*3,15)*0,25</t>
  </si>
  <si>
    <t>228</t>
  </si>
  <si>
    <t>781131232</t>
  </si>
  <si>
    <t>Izolace pod obklad těsnícími pásy pro styčné nebo dilatační spáry</t>
  </si>
  <si>
    <t>-2099093390</t>
  </si>
  <si>
    <t>Izolace stěny pod obklad izolace těsnícími izolačními pásy pro styčné nebo dilatační spáry</t>
  </si>
  <si>
    <t>"1P03"6*2,20</t>
  </si>
  <si>
    <t>"1P09"2*6*2,20</t>
  </si>
  <si>
    <t>"1P03"12*0,25</t>
  </si>
  <si>
    <t>"0P04"6*0,25</t>
  </si>
  <si>
    <t>"0P05"6*0,25</t>
  </si>
  <si>
    <t>"0P06"7*0,25</t>
  </si>
  <si>
    <t>"1P03"8*0,25</t>
  </si>
  <si>
    <t>"1P04"6*0,25</t>
  </si>
  <si>
    <t>"1P05"6*0,25</t>
  </si>
  <si>
    <t>"1P06"10*0,25</t>
  </si>
  <si>
    <t>"1P07"6*0,25</t>
  </si>
  <si>
    <t>"1P08"8*0,25</t>
  </si>
  <si>
    <t>"1P09"8*0,25</t>
  </si>
  <si>
    <t>229</t>
  </si>
  <si>
    <t>781151031</t>
  </si>
  <si>
    <t>Celoplošné vyrovnání podkladu stěrkou tl 3 mm</t>
  </si>
  <si>
    <t>1934744346</t>
  </si>
  <si>
    <t>Příprava podkladu před provedením obkladu celoplošné vyrovnání podkladu stěrkou, tloušťky 3 mm</t>
  </si>
  <si>
    <t>230</t>
  </si>
  <si>
    <t>781473810</t>
  </si>
  <si>
    <t>Demontáž obkladů z obkladaček keramických lepených</t>
  </si>
  <si>
    <t>-1007642241</t>
  </si>
  <si>
    <t>Demontáž obkladů z dlaždic keramických lepených</t>
  </si>
  <si>
    <t>Parapety vnitřní</t>
  </si>
  <si>
    <t>0,90*4*0,20</t>
  </si>
  <si>
    <t>1,50*15*0,20</t>
  </si>
  <si>
    <t>2,00*9*0,20</t>
  </si>
  <si>
    <t>1,50*7*0,20</t>
  </si>
  <si>
    <t>1,50*3*(0,19+0,15)</t>
  </si>
  <si>
    <t>Mezisoučet</t>
  </si>
  <si>
    <t>"1.NP</t>
  </si>
  <si>
    <t>"OP03" (3,65+2,80)*2,00</t>
  </si>
  <si>
    <t>-2*0,88*1,10</t>
  </si>
  <si>
    <t>2*2*1,10*0,20</t>
  </si>
  <si>
    <t>(1,205+2,00+1,595+1,60)*1,80</t>
  </si>
  <si>
    <t>-0,60*2,00*3</t>
  </si>
  <si>
    <t>2*(1,495+0,90)*2*1,80</t>
  </si>
  <si>
    <t>-0,60*1,80*2</t>
  </si>
  <si>
    <t>"OP06"</t>
  </si>
  <si>
    <t>(2,80+1,20)*2*1,50</t>
  </si>
  <si>
    <t>-0,80*1,50</t>
  </si>
  <si>
    <t>-0,60*1,50</t>
  </si>
  <si>
    <t>"OP11"</t>
  </si>
  <si>
    <t>1,60*1,60</t>
  </si>
  <si>
    <t>"1P03"</t>
  </si>
  <si>
    <t>(2,85+1,85)*2*1,50</t>
  </si>
  <si>
    <t>-1,475*0,60*2</t>
  </si>
  <si>
    <t>4*0,60*0,20</t>
  </si>
  <si>
    <t>-0,70*1,50</t>
  </si>
  <si>
    <t>4*0,95*2,20</t>
  </si>
  <si>
    <t>-0,70*2,00</t>
  </si>
  <si>
    <t>"1P04+1P05"</t>
  </si>
  <si>
    <t>(1,45+1,59+0,89+1,45)*2*1,50</t>
  </si>
  <si>
    <t>-0,60*1,50*2</t>
  </si>
  <si>
    <t>"1P06"</t>
  </si>
  <si>
    <t>(2,80+2,07)*2*1,80</t>
  </si>
  <si>
    <t>-0,70*1,80</t>
  </si>
  <si>
    <t>-0,60*1,80</t>
  </si>
  <si>
    <t>-0,88*0,90*2</t>
  </si>
  <si>
    <t>4*0,90*0,20</t>
  </si>
  <si>
    <t>"1P07"</t>
  </si>
  <si>
    <t>(0,90+1,48)*2*1,80</t>
  </si>
  <si>
    <t>"1P08"</t>
  </si>
  <si>
    <t>(2,80+1,28)*2*1,50</t>
  </si>
  <si>
    <t>-0,80*1,50*2</t>
  </si>
  <si>
    <t>"1P09"</t>
  </si>
  <si>
    <t>(3,45+3,45)*2*1,80</t>
  </si>
  <si>
    <t>-0,80*1,80</t>
  </si>
  <si>
    <t>-2*0,88*0,90</t>
  </si>
  <si>
    <t>-2*0,60*1,70</t>
  </si>
  <si>
    <t>2*4*0,90*2,20</t>
  </si>
  <si>
    <t>-0,60*2,00*2</t>
  </si>
  <si>
    <t>"1P14"</t>
  </si>
  <si>
    <t>1,50*1,50</t>
  </si>
  <si>
    <t>231</t>
  </si>
  <si>
    <t>781474113</t>
  </si>
  <si>
    <t>Montáž obkladů vnitřních keramických hladkých do 19 ks/m2 lepených flexibilním lepidlem</t>
  </si>
  <si>
    <t>-1097171190</t>
  </si>
  <si>
    <t>Montáž obkladů vnitřních stěn z dlaždic keramických lepených flexibilním lepidlem maloformátových hladkých přes 12 do 19 ks/m2</t>
  </si>
  <si>
    <t>232</t>
  </si>
  <si>
    <t>59761071</t>
  </si>
  <si>
    <t>obklad keramický hladký přes 12 do 19ks/m2</t>
  </si>
  <si>
    <t>-620583406</t>
  </si>
  <si>
    <t>143,006*1,1 "Přepočtené koeficientem množství</t>
  </si>
  <si>
    <t>233</t>
  </si>
  <si>
    <t>781571131</t>
  </si>
  <si>
    <t>Montáž obkladů ostění šířky do 200 mm lepenými flexibilním lepidlem</t>
  </si>
  <si>
    <t>1652457730</t>
  </si>
  <si>
    <t>Montáž obkladů ostění z obkladaček keramických lepených flexibilním lepidlem šířky ostění do 200 mm</t>
  </si>
  <si>
    <t>"0P03"</t>
  </si>
  <si>
    <t>2*1,30*2</t>
  </si>
  <si>
    <t>2*1,30</t>
  </si>
  <si>
    <t>234</t>
  </si>
  <si>
    <t>447429001</t>
  </si>
  <si>
    <t>18,2*0,22 "Přepočtené koeficientem množství</t>
  </si>
  <si>
    <t>235</t>
  </si>
  <si>
    <t>781674113</t>
  </si>
  <si>
    <t>Montáž obkladů parapetů šířky do 200 mm z dlaždic keramických lepených flexibilním lepidlem</t>
  </si>
  <si>
    <t>1111692287</t>
  </si>
  <si>
    <t>Montáž obkladů parapetů z dlaždic keramických lepených flexibilním lepidlem, šířky parapetu přes 150 do 200 mm</t>
  </si>
  <si>
    <t>2*0,88</t>
  </si>
  <si>
    <t>1,475</t>
  </si>
  <si>
    <t>236</t>
  </si>
  <si>
    <t>1125911499</t>
  </si>
  <si>
    <t>6,755*0,22 "Přepočtené koeficientem množství</t>
  </si>
  <si>
    <t>237</t>
  </si>
  <si>
    <t>998781102</t>
  </si>
  <si>
    <t>Přesun hmot tonážní pro obklady keramické v objektech v do 12 m</t>
  </si>
  <si>
    <t>-1014113501</t>
  </si>
  <si>
    <t>Přesun hmot pro obklady keramické stanovený z hmotnosti přesunovaného materiálu vodorovná dopravní vzdálenost do 50 m v objektech výšky přes 6 do 12 m</t>
  </si>
  <si>
    <t>238</t>
  </si>
  <si>
    <t>998781181</t>
  </si>
  <si>
    <t>Příplatek k přesunu hmot tonážní 781 prováděný bez použití mechanizace</t>
  </si>
  <si>
    <t>1067647327</t>
  </si>
  <si>
    <t>Přesun hmot pro obklady keramické stanovený z hmotnosti přesunovaného materiálu Příplatek k cenám za přesun prováděný bez použití mechanizace pro jakoukoliv výšku objektu</t>
  </si>
  <si>
    <t>783</t>
  </si>
  <si>
    <t>Dokončovací práce - nátěry</t>
  </si>
  <si>
    <t>239</t>
  </si>
  <si>
    <t>783000225</t>
  </si>
  <si>
    <t>Příplatek k přemístění ZKD vyvěšení a zavěšení dveřních nebo okenních jednoduchých křídel</t>
  </si>
  <si>
    <t>-362447166</t>
  </si>
  <si>
    <t>Ostatní práce Příplatek k cenám za každé další vyvěšení a zavěšení křídel dveřních nebo okenních jednoduchých</t>
  </si>
  <si>
    <t>"1.NP:</t>
  </si>
  <si>
    <t>"O5"1,475*2,735</t>
  </si>
  <si>
    <t>"O6"0,80*1,97</t>
  </si>
  <si>
    <t>"01"0,90*1,97</t>
  </si>
  <si>
    <t>"05"0,60*2,00*3</t>
  </si>
  <si>
    <t>"09"0,80*2,02*3</t>
  </si>
  <si>
    <t>"09"0,70*2,02*2</t>
  </si>
  <si>
    <t>"08"1,50*2,48</t>
  </si>
  <si>
    <t>"07"1,30*2,42*2</t>
  </si>
  <si>
    <t>"10"0,80*2,02</t>
  </si>
  <si>
    <t>"11"1,50*2,48</t>
  </si>
  <si>
    <t>"04"0,70*2,00*3</t>
  </si>
  <si>
    <t>"02"0,80*2,00*3</t>
  </si>
  <si>
    <t>"03"0,85*2,02*2</t>
  </si>
  <si>
    <t>"06"1,67*2,57</t>
  </si>
  <si>
    <t>240</t>
  </si>
  <si>
    <t>783301311</t>
  </si>
  <si>
    <t>Odmaštění zámečnických konstrukcí vodou ředitelným odmašťovačem</t>
  </si>
  <si>
    <t>455331814</t>
  </si>
  <si>
    <t>Příprava podkladu zámečnických konstrukcí před provedením nátěru odmaštění odmašťovačem vodou ředitelným</t>
  </si>
  <si>
    <t>"O5"(1,475+2*2,735)*(0,15+2*0,05)</t>
  </si>
  <si>
    <t>"O6"(0,80+2*1,97)*(0,15+2*0,05)</t>
  </si>
  <si>
    <t>"O7"(5,10+2*5,10)*(0,15+2*0,05)</t>
  </si>
  <si>
    <t>"O8"(2,98+2*2,10)*(0,15+2*0,05)</t>
  </si>
  <si>
    <t>"01"(0,90+2*1,97)*(0,15+2*0,05)</t>
  </si>
  <si>
    <t>"05"(0,60+2*2,00)*(0,15+2*0,05)*3</t>
  </si>
  <si>
    <t>"09"(0,80+2*2,02)*(0,15+2*0,05)*3</t>
  </si>
  <si>
    <t>"09"(0,70+2*2,02)*(0,15+2*0,05)*2</t>
  </si>
  <si>
    <t>"08"(1,50+2*2,48)*(0,15+2*0,05)</t>
  </si>
  <si>
    <t>"07"(1,30+2*2,42)*(0,15+2*0,05)*2</t>
  </si>
  <si>
    <t>"10"(0,80+2*2,02)*(0,15+2*0,05)</t>
  </si>
  <si>
    <t>"11"(1,50+2*2,48)*(0,15+2*0,05)</t>
  </si>
  <si>
    <t>"04"(0,70+2*2,00)*(0,15+2*0,05)*3</t>
  </si>
  <si>
    <t>"02"(0,80+2*2,00)*(0,15+2*0,05)*3</t>
  </si>
  <si>
    <t>"03"(0,85+2*2,02)*(0,15+2*0,05)*2</t>
  </si>
  <si>
    <t>"06"(1,67+2*2,57)*(0,15+2*0,05)</t>
  </si>
  <si>
    <t>241</t>
  </si>
  <si>
    <t>783301401</t>
  </si>
  <si>
    <t>Ometení zámečnických konstrukcí</t>
  </si>
  <si>
    <t>-523642300</t>
  </si>
  <si>
    <t>Příprava podkladu zámečnických konstrukcí před provedením nátěru ometení</t>
  </si>
  <si>
    <t>242</t>
  </si>
  <si>
    <t>783306807</t>
  </si>
  <si>
    <t>Odstranění nátěru ze zámečnických konstrukcí odstraňovačem nátěrů</t>
  </si>
  <si>
    <t>-309081622</t>
  </si>
  <si>
    <t>Odstranění nátěrů ze zámečnických konstrukcí odstraňovačem nátěrů s obroušením</t>
  </si>
  <si>
    <t>243</t>
  </si>
  <si>
    <t>783314101</t>
  </si>
  <si>
    <t>Základní jednonásobný syntetický nátěr zámečnických konstrukcí</t>
  </si>
  <si>
    <t>-291884006</t>
  </si>
  <si>
    <t>Základní nátěr zámečnických konstrukcí jednonásobný syntetický</t>
  </si>
  <si>
    <t>244</t>
  </si>
  <si>
    <t>783315101</t>
  </si>
  <si>
    <t>Mezinátěr jednonásobný syntetický standardní zámečnických konstrukcí</t>
  </si>
  <si>
    <t>-309529310</t>
  </si>
  <si>
    <t>Mezinátěr zámečnických konstrukcí jednonásobný syntetický standardní</t>
  </si>
  <si>
    <t>245</t>
  </si>
  <si>
    <t>783317101</t>
  </si>
  <si>
    <t>Krycí jednonásobný syntetický standardní nátěr zámečnických konstrukcí</t>
  </si>
  <si>
    <t>1078608344</t>
  </si>
  <si>
    <t>Krycí nátěr (email) zámečnických konstrukcí jednonásobný syntetický standardní</t>
  </si>
  <si>
    <t>784</t>
  </si>
  <si>
    <t>Dokončovací práce - malby a tapety</t>
  </si>
  <si>
    <t>246</t>
  </si>
  <si>
    <t>784111001</t>
  </si>
  <si>
    <t>Oprášení (ometení ) podkladu v místnostech výšky do 3,80 m</t>
  </si>
  <si>
    <t>1265203716</t>
  </si>
  <si>
    <t>Oprášení (ometení) podkladu v místnostech výšky do 3,80 m</t>
  </si>
  <si>
    <t>247</t>
  </si>
  <si>
    <t>784111005</t>
  </si>
  <si>
    <t>Oprášení (ometení ) podkladu v místnostech výšky přes 5,00 m</t>
  </si>
  <si>
    <t>-9147162</t>
  </si>
  <si>
    <t>Oprášení (ometení) podkladu v místnostech výšky přes 5,00 m</t>
  </si>
  <si>
    <t>"OP10"316,80</t>
  </si>
  <si>
    <t>(37,27+8,50)*2*6,10</t>
  </si>
  <si>
    <t>-9*2,00*3,88</t>
  </si>
  <si>
    <t>"ostění"9*(2,00+2*3,88)*0,20</t>
  </si>
  <si>
    <t>-5,10*5,10</t>
  </si>
  <si>
    <t>"ostění"5,10*0,30*3</t>
  </si>
  <si>
    <t>-0,80*2,00</t>
  </si>
  <si>
    <t>-3*0,90*2,00</t>
  </si>
  <si>
    <t>"ostění"3*(1,10+2*2,10)*0,25</t>
  </si>
  <si>
    <t>-3*1,30*2,42</t>
  </si>
  <si>
    <t>"ostění"(1,00+2*2,10)*0,25</t>
  </si>
  <si>
    <t>248</t>
  </si>
  <si>
    <t>784111007</t>
  </si>
  <si>
    <t>Oprášení (ometení ) podkladu na schodišti o výšce podlaží do 3,80 m</t>
  </si>
  <si>
    <t>-1432854886</t>
  </si>
  <si>
    <t>Oprášení (ometení) podkladu na schodišti o výšce podlaží přes 3,80 do 5,00 m</t>
  </si>
  <si>
    <t>"0P01 - SCHODIŠTĚ"3,90*2,25</t>
  </si>
  <si>
    <t>(2,25+2*1,73)*4,95</t>
  </si>
  <si>
    <t>5,24*(4,95+6,90)/2</t>
  </si>
  <si>
    <t>5,24*(4,95+3,00)/2</t>
  </si>
  <si>
    <t>249</t>
  </si>
  <si>
    <t>784121001</t>
  </si>
  <si>
    <t>Oškrabání malby v mísnostech výšky do 3,80 m</t>
  </si>
  <si>
    <t>1847885844</t>
  </si>
  <si>
    <t>Oškrabání malby v místnostech výšky do 3,80 m</t>
  </si>
  <si>
    <t>"OP01"1,80*2,50</t>
  </si>
  <si>
    <t>(1,80+2,50)*2*3,58</t>
  </si>
  <si>
    <t>"OP02"5,23*5,00</t>
  </si>
  <si>
    <t>(5,23+5,00+0,39)*2*3,58</t>
  </si>
  <si>
    <t>"OP03"2,80*1,65+2,00*1,205</t>
  </si>
  <si>
    <t>(3,65+2,80)*2*(3,58-1,80)</t>
  </si>
  <si>
    <t>"OP04"0,90*1,495</t>
  </si>
  <si>
    <t>(0,90+1,495)*2*(3,58-1,80)</t>
  </si>
  <si>
    <t>"OP05"0,90*1,495</t>
  </si>
  <si>
    <t>"OP06"1,80*2,80</t>
  </si>
  <si>
    <t>(2,80+1,20)*2*(3,58-1,50)</t>
  </si>
  <si>
    <t>"OP07"3,45*5,00</t>
  </si>
  <si>
    <t>(5,00+3,45)*2*3,58</t>
  </si>
  <si>
    <t>"OP08"5,95*5,00</t>
  </si>
  <si>
    <t>(5,95+5,00+0,70)*2*3,85</t>
  </si>
  <si>
    <t>"OP09"6,51*5,00</t>
  </si>
  <si>
    <t>(6,51+5,00)*2*3,58</t>
  </si>
  <si>
    <t>"OP11"5,00*6,97</t>
  </si>
  <si>
    <t>(5,00+6,97)*2*3,58</t>
  </si>
  <si>
    <t>"OP12"3,20*5,02</t>
  </si>
  <si>
    <t>(3,20+5,02)*2*3,58</t>
  </si>
  <si>
    <t>"OP13"6,10*1,80</t>
  </si>
  <si>
    <t>(6,10+1,80)*2*3,58</t>
  </si>
  <si>
    <t>"OP14"5,02*2,35</t>
  </si>
  <si>
    <t>(5,02+2,35)*2*3,58</t>
  </si>
  <si>
    <t>"1P01"1,80*3,45</t>
  </si>
  <si>
    <t>(1,80*2+3,45+1,20)*3,00</t>
  </si>
  <si>
    <t>"1P02"2,55*3,45</t>
  </si>
  <si>
    <t>(2,55+3,45)*2*2,985</t>
  </si>
  <si>
    <t>"1P03"1,85*2,58-0,40*1,05</t>
  </si>
  <si>
    <t>(1,85+2,58)*2*(2,985-1,50)</t>
  </si>
  <si>
    <t>0,95*4*(2,985-2,20)</t>
  </si>
  <si>
    <t>"1P04"1,59*1,45</t>
  </si>
  <si>
    <t>(1,59+1,45)*2*(2,985-1,50)</t>
  </si>
  <si>
    <t>"1P05"0,89*1,45</t>
  </si>
  <si>
    <t>(0,89+1,45)*2*(2,985-1,80)</t>
  </si>
  <si>
    <t>"1P06"2,80*1,07+1,00*1,22</t>
  </si>
  <si>
    <t>(2,80+2,07)*2*(2,985-1,80)</t>
  </si>
  <si>
    <t>"1P07"0,90*1,48</t>
  </si>
  <si>
    <t>(0,90+1,48)*2*(2,985-1,80)</t>
  </si>
  <si>
    <t>"1P08"2,80*1,28</t>
  </si>
  <si>
    <t>(2,80+1,28)*2*(2,985-1,50)</t>
  </si>
  <si>
    <t>"1P09"3,45*3,45</t>
  </si>
  <si>
    <t>(3,45+3,45)*2*(2,985-1,80)</t>
  </si>
  <si>
    <t>2*0,90*4*(2,985-2,20)</t>
  </si>
  <si>
    <t>"1P10"9,85*5,00</t>
  </si>
  <si>
    <t>(5,00+5,00+0,70)*2*2,985</t>
  </si>
  <si>
    <t>"1P11"4,985*2,66</t>
  </si>
  <si>
    <t>(4,958+2,66)*2*2,635</t>
  </si>
  <si>
    <t>"1P12"12,66*1,40+5,15*1,80</t>
  </si>
  <si>
    <t>(1,40+12,66)*2,985</t>
  </si>
  <si>
    <t>(1,80*2+5,15+3,75)*3,00</t>
  </si>
  <si>
    <t>"1P13"6,97*5,00</t>
  </si>
  <si>
    <t>(6,97+5,00)*2*3,00</t>
  </si>
  <si>
    <t>"1P14"3,62*0,40+(2,60+3,35)*5,02</t>
  </si>
  <si>
    <t>(5,02+3,35+2,60+0,64+0,76)*2*3,00</t>
  </si>
  <si>
    <t>250</t>
  </si>
  <si>
    <t>784121005</t>
  </si>
  <si>
    <t>Oškrabání malby v mísnostech výšky přes 5,00 m</t>
  </si>
  <si>
    <t>-1114885708</t>
  </si>
  <si>
    <t>Oškrabání malby v místnostech výšky přes 5,00 m</t>
  </si>
  <si>
    <t>"OP10"37,27*8,50</t>
  </si>
  <si>
    <t>251</t>
  </si>
  <si>
    <t>784121009</t>
  </si>
  <si>
    <t>Oškrabání malby na schodišti o výšce podlaží do 5,00 m</t>
  </si>
  <si>
    <t>302917334</t>
  </si>
  <si>
    <t>Oškrabání malby na schodišti o výšce podlaží přes 3,80 do 5,00 m</t>
  </si>
  <si>
    <t>"0P01 - SCHODIŠTĚ"6,97*2,25</t>
  </si>
  <si>
    <t>252</t>
  </si>
  <si>
    <t>784171111</t>
  </si>
  <si>
    <t>Zakrytí vnitřních ploch stěn v místnostech výšky do 3,80 m</t>
  </si>
  <si>
    <t>-380473631</t>
  </si>
  <si>
    <t>Zakrytí nemalovaných ploch (materiál ve specifikaci) včetně pozdějšího odkrytí svislých ploch např. stěn, oken, dveří v místnostech výšky do 3,80</t>
  </si>
  <si>
    <t>253</t>
  </si>
  <si>
    <t>58124850</t>
  </si>
  <si>
    <t>fólie s papírovou páskou pro malířské potřeby 210mmx20m</t>
  </si>
  <si>
    <t>-1031606546</t>
  </si>
  <si>
    <t>98,88*1,05 "Přepočtené koeficientem množství</t>
  </si>
  <si>
    <t>254</t>
  </si>
  <si>
    <t>784171115</t>
  </si>
  <si>
    <t>Zakrytí vnitřních ploch stěn v místnostech výšky přes 5,00 m</t>
  </si>
  <si>
    <t>1081149630</t>
  </si>
  <si>
    <t>Zakrytí nemalovaných ploch (materiál ve specifikaci) včetně pozdějšího odkrytí svislých ploch např. stěn, oken, dveří v místnostech výšky přes 5,00</t>
  </si>
  <si>
    <t>255</t>
  </si>
  <si>
    <t>48434954</t>
  </si>
  <si>
    <t>94,41*1,05 "Přepočtené koeficientem množství</t>
  </si>
  <si>
    <t>256</t>
  </si>
  <si>
    <t>784181101</t>
  </si>
  <si>
    <t>Základní akrylátová jednonásobná bezbarvá penetrace podkladu v místnostech výšky do 3,80 m</t>
  </si>
  <si>
    <t>731665310</t>
  </si>
  <si>
    <t>Penetrace podkladu jednonásobná základní akrylátová bezbarvá v místnostech výšky do 3,80 m</t>
  </si>
  <si>
    <t>257</t>
  </si>
  <si>
    <t>784181105</t>
  </si>
  <si>
    <t>Základní akrylátová jednonásobná bezbarvá penetrace podkladu v místnostech výšky přes 5,00 m</t>
  </si>
  <si>
    <t>424826689</t>
  </si>
  <si>
    <t>Penetrace podkladu jednonásobná základní akrylátová bezbarvá v místnostech výšky přes 5,00 m</t>
  </si>
  <si>
    <t>258</t>
  </si>
  <si>
    <t>784181109</t>
  </si>
  <si>
    <t>Základní akrylátová jednonásobná bezbarvá penetrace podkladu na schodišti o výšce podlaží do 5,00 m</t>
  </si>
  <si>
    <t>-420572363</t>
  </si>
  <si>
    <t>Penetrace podkladu jednonásobná základní akrylátová bezbarvá na schodišti o výšce podlaží přes 3,80 do 5,00 m</t>
  </si>
  <si>
    <t>259</t>
  </si>
  <si>
    <t>784211101</t>
  </si>
  <si>
    <t>Dvojnásobné bílé malby ze směsí za mokra výborně otěruvzdorných v místnostech výšky do 3,80 m</t>
  </si>
  <si>
    <t>329748980</t>
  </si>
  <si>
    <t>Malby z malířských směsí otěruvzdorných za mokra dvojnásobné, bílé za mokra otěruvzdorné výborně v místnostech výšky do 3,80 m</t>
  </si>
  <si>
    <t>260</t>
  </si>
  <si>
    <t>784211105</t>
  </si>
  <si>
    <t>Dvojnásobné bílé malby ze směsí za mokra výborně otěruvzdorných v místnostech výšky přes 5,00 m</t>
  </si>
  <si>
    <t>-1600130468</t>
  </si>
  <si>
    <t>Malby z malířských směsí otěruvzdorných za mokra dvojnásobné, bílé za mokra otěruvzdorné výborně v místnostech výšky přes 5,00 m</t>
  </si>
  <si>
    <t>261</t>
  </si>
  <si>
    <t>784211109</t>
  </si>
  <si>
    <t>Dvojnásobné bílé malby ze směsí za mokra výborně otěruvzdorných na schodišti výšky do 5,00 m</t>
  </si>
  <si>
    <t>655681362</t>
  </si>
  <si>
    <t>Malby z malířských směsí otěruvzdorných za mokra dvojnásobné, bílé za mokra otěruvzdorné výborně na schodišti o výšce podlaží přes 3,80 do 5,00 m</t>
  </si>
  <si>
    <t>787</t>
  </si>
  <si>
    <t>Dokončovací práce - zasklívání</t>
  </si>
  <si>
    <t>262</t>
  </si>
  <si>
    <t>787911111</t>
  </si>
  <si>
    <t>Montáž bezpečnostní fólie na sklo</t>
  </si>
  <si>
    <t>2414414</t>
  </si>
  <si>
    <t>Zasklívání – ostatní práce montáž fólie na sklo bezpečnostní</t>
  </si>
  <si>
    <t>"OP14"1,475*0,60*1</t>
  </si>
  <si>
    <t>"1P14"1,475*1,80*2</t>
  </si>
  <si>
    <t>263</t>
  </si>
  <si>
    <t>63479019</t>
  </si>
  <si>
    <t>fólie na sklo ochranné a bezpečnostní čirá 82%</t>
  </si>
  <si>
    <t>187741051</t>
  </si>
  <si>
    <t>6,195*1,03 "Přepočtené koeficientem množství</t>
  </si>
  <si>
    <t>264</t>
  </si>
  <si>
    <t>998787102</t>
  </si>
  <si>
    <t>Přesun hmot tonážní pro zasklívání v objektech v do 12 m</t>
  </si>
  <si>
    <t>-710524672</t>
  </si>
  <si>
    <t>Přesun hmot pro zasklívání stanovený z hmotnosti přesunovaného materiálu vodorovná dopravní vzdálenost do 50 m v objektech výšky přes 6 do 12 m</t>
  </si>
  <si>
    <t>265</t>
  </si>
  <si>
    <t>998787181</t>
  </si>
  <si>
    <t>Příplatek k přesunu hmot tonážní 787 prováděný bez použití mechanizace</t>
  </si>
  <si>
    <t>217148183</t>
  </si>
  <si>
    <t>Přesun hmot pro zasklívání stanovený z hmotnosti přesunovaného materiálu Příplatek k cenám za přesun prováděný bez použití mechanizace pro jakoukoliv výšku objektu</t>
  </si>
  <si>
    <t>Práce a dodávky M</t>
  </si>
  <si>
    <t>46-M</t>
  </si>
  <si>
    <t>Zemní práce při extr.mont.pracích</t>
  </si>
  <si>
    <t>266</t>
  </si>
  <si>
    <t>460751113</t>
  </si>
  <si>
    <t>Osazení kabelových kanálů do rýhy z prefabrikovaných betonových žlabů vnější šířky do 35 cm</t>
  </si>
  <si>
    <t>668528051</t>
  </si>
  <si>
    <t>Osazení kabelových kanálů včetně utěsnění, vyspárování a zakrytí víkem z prefabrikovaných betonových žlabů do rýhy, bez výkopových prací vnější šířky přes 25 do 35 cm</t>
  </si>
  <si>
    <t>21,85+2,10</t>
  </si>
  <si>
    <t>267</t>
  </si>
  <si>
    <t>59213003</t>
  </si>
  <si>
    <t>žlab kabelový betonový 50x33/20x22cm</t>
  </si>
  <si>
    <t>1825480091</t>
  </si>
  <si>
    <t>268</t>
  </si>
  <si>
    <t>59213355</t>
  </si>
  <si>
    <t>poklop kabelového žlabu betonový 500x310x55mm</t>
  </si>
  <si>
    <t>1689478058</t>
  </si>
  <si>
    <t>23,95*2 "Přepočtené koeficientem množství</t>
  </si>
  <si>
    <t>HZS</t>
  </si>
  <si>
    <t>Hodinové zúčtovací sazby</t>
  </si>
  <si>
    <t>269</t>
  </si>
  <si>
    <t>HZS2231</t>
  </si>
  <si>
    <t>Hodinová zúčtovací sazba elektrikář</t>
  </si>
  <si>
    <t>hod</t>
  </si>
  <si>
    <t>262144</t>
  </si>
  <si>
    <t>206906422</t>
  </si>
  <si>
    <t>Hodinové zúčtovací sazby profesí PSV provádění stavebních instalací elektrikář</t>
  </si>
  <si>
    <t>"demontáž osvětlení na fasádě - 10kusů" 4,00</t>
  </si>
  <si>
    <t>"demontáž svodů hromosvodu a zpětná montáž"20,00</t>
  </si>
  <si>
    <t>02 - ZTI - kanalizace, voda, zařizovací předměty, plyn</t>
  </si>
  <si>
    <t xml:space="preserve">    97 - Prorážení otvorů a ostatní bourací práce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</si>
  <si>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</si>
  <si>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</si>
  <si>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</si>
  <si>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</si>
  <si>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</si>
  <si>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>612135101</t>
  </si>
  <si>
    <t>Hrubá výplň rýh ve stěnách maltou jakékoli šířky rýhy</t>
  </si>
  <si>
    <t>-1924912252</t>
  </si>
  <si>
    <t>Hrubá výplň rýh maltou jakékoli šířky rýhy ve stěnách</t>
  </si>
  <si>
    <t>631311124</t>
  </si>
  <si>
    <t>Mazanina tl přes 80 do 120 mm z betonu prostého bez zvýšených nároků na prostředí tř. C 16/20</t>
  </si>
  <si>
    <t>58667690</t>
  </si>
  <si>
    <t>Mazanina z betonu prostého bez zvýšených nároků na prostředí tl. přes 80 do 120 mm tř. C 16/20</t>
  </si>
  <si>
    <t>946112115</t>
  </si>
  <si>
    <t>Montáž pojízdných věží trubkových/dílcových š do 1,6 m dl do 3,2 m vpřes 4,5 do 5,5 m</t>
  </si>
  <si>
    <t>687469254</t>
  </si>
  <si>
    <t>Montáž pojízdných věží trubkových nebo dílcových s maximálním zatížením podlahy do 200 kg/m2 šířky přes 0,9 do 1,6 m, délky do 3,2 m, výšky přes 4,5 m do 5,5 m</t>
  </si>
  <si>
    <t>946112215</t>
  </si>
  <si>
    <t>Příplatek k pojízdným věžím š do 1,6 m dl do 3,2 m v do 5,5 m za první a ZKD den použití</t>
  </si>
  <si>
    <t>-2006920368</t>
  </si>
  <si>
    <t>Montáž pojízdných věží trubkových nebo dílcových s maximálním zatížením podlahy do 200 kg/m2 Příplatek za první a každý další den použití pojízdného lešení k ceně -2115</t>
  </si>
  <si>
    <t>946112815</t>
  </si>
  <si>
    <t>Demontáž pojízdných věží trubkových/dílcových š přes 0,9 do 1,6 m dl do 3,2 m v přes 4,5 do 5,5 m</t>
  </si>
  <si>
    <t>-1304753860</t>
  </si>
  <si>
    <t>Demontáž pojízdných věží trubkových nebo dílcových s maximálním zatížením podlahy do 200 kg/m2 šířky přes 0,9 do 1,6 m, délky do 3,2 m, výšky přes 4,5 m do 5,5 m</t>
  </si>
  <si>
    <t>965042121</t>
  </si>
  <si>
    <t>Bourání podkladů pod dlažby nebo mazanin betonových nebo z litého asfaltu tl do 100 mm pl do 1 m2</t>
  </si>
  <si>
    <t>859791089</t>
  </si>
  <si>
    <t>Bourání mazanin betonových nebo z litého asfaltu tl. do 100 mm, plochy do 1 m2</t>
  </si>
  <si>
    <t>Prorážení otvorů a ostatní bourací práce</t>
  </si>
  <si>
    <t>974031153</t>
  </si>
  <si>
    <t>Vysekání rýh ve zdivu cihelném hl do 100 mm š do 100 mm</t>
  </si>
  <si>
    <t>-551894698</t>
  </si>
  <si>
    <t>Vysekání rýh ve zdivu cihelném na maltu vápennou nebo vápenocementovou do hl. 100 mm a šířky do 100 mm</t>
  </si>
  <si>
    <t>Vnitrostaveništní doprava suti a vybouraných hmot pro budovy v přes 9 do 12 m s omezením mechanizace</t>
  </si>
  <si>
    <t>-1564911926</t>
  </si>
  <si>
    <t>Přesun hmot s omezením mechanizace pro budovy v přes 6 do 12 m</t>
  </si>
  <si>
    <t>1608683581</t>
  </si>
  <si>
    <t>721</t>
  </si>
  <si>
    <t>Zdravotechnika - vnitřní kanalizace</t>
  </si>
  <si>
    <t>721171809</t>
  </si>
  <si>
    <t>Demontáž potrubí z PVC D přes 114 do 160</t>
  </si>
  <si>
    <t>-1159851494</t>
  </si>
  <si>
    <t>Demontáž potrubí z novodurových trub odpadních nebo připojovacích přes 114 do D 160</t>
  </si>
  <si>
    <t>721171914</t>
  </si>
  <si>
    <t>Potrubí z PP propojení potrubí DN 75</t>
  </si>
  <si>
    <t>-502216602</t>
  </si>
  <si>
    <t>Opravy odpadního potrubí plastového propojení dosavadního potrubí DN 75</t>
  </si>
  <si>
    <t>721171915</t>
  </si>
  <si>
    <t>Potrubí z PP propojení potrubí DN 110</t>
  </si>
  <si>
    <t>-721711698</t>
  </si>
  <si>
    <t>Opravy odpadního potrubí plastového propojení dosavadního potrubí DN 110</t>
  </si>
  <si>
    <t>721174004</t>
  </si>
  <si>
    <t>Potrubí kanalizační z PP svodné DN 75</t>
  </si>
  <si>
    <t>-1896478395</t>
  </si>
  <si>
    <t>Potrubí z trub polypropylenových svodné (ležaté) DN 75</t>
  </si>
  <si>
    <t>721174024</t>
  </si>
  <si>
    <t>Potrubí kanalizační z PP odpadní DN 75</t>
  </si>
  <si>
    <t>1042655904</t>
  </si>
  <si>
    <t>Potrubí z trub polypropylenových odpadní (svislé) DN 75</t>
  </si>
  <si>
    <t>721174025</t>
  </si>
  <si>
    <t>Potrubí kanalizační z PP odpadní DN 110</t>
  </si>
  <si>
    <t>479016042</t>
  </si>
  <si>
    <t>Potrubí z trub polypropylenových odpadní (svislé) DN 110</t>
  </si>
  <si>
    <t>721174042</t>
  </si>
  <si>
    <t>Potrubí kanalizační z PP připojovací DN 40</t>
  </si>
  <si>
    <t>-255542375</t>
  </si>
  <si>
    <t>Potrubí z trub polypropylenových připojovací DN 40</t>
  </si>
  <si>
    <t>721174043</t>
  </si>
  <si>
    <t>Potrubí kanalizační z PP připojovací DN 50</t>
  </si>
  <si>
    <t>-1136112819</t>
  </si>
  <si>
    <t>Potrubí z trub polypropylenových připojovací DN 50</t>
  </si>
  <si>
    <t>721174044</t>
  </si>
  <si>
    <t>Potrubí kanalizační z PP připojovací DN 75</t>
  </si>
  <si>
    <t>1809710582</t>
  </si>
  <si>
    <t>Potrubí z trub polypropylenových připojovací DN 75</t>
  </si>
  <si>
    <t>721174045</t>
  </si>
  <si>
    <t>Potrubí kanalizační z PP připojovací DN 110</t>
  </si>
  <si>
    <t>80174343</t>
  </si>
  <si>
    <t>Potrubí z trub polypropylenových připojovací DN 110</t>
  </si>
  <si>
    <t>721194104</t>
  </si>
  <si>
    <t>Vyvedení a upevnění odpadních výpustek DN 40</t>
  </si>
  <si>
    <t>118139029</t>
  </si>
  <si>
    <t>Vyměření přípojek na potrubí vyvedení a upevnění odpadních výpustek DN 40</t>
  </si>
  <si>
    <t>721194105</t>
  </si>
  <si>
    <t>Vyvedení a upevnění odpadních výpustek DN 50</t>
  </si>
  <si>
    <t>1120835613</t>
  </si>
  <si>
    <t>Vyměření přípojek na potrubí vyvedení a upevnění odpadních výpustek DN 50</t>
  </si>
  <si>
    <t>721194109</t>
  </si>
  <si>
    <t>Vyvedení a upevnění odpadních výpustek DN 110</t>
  </si>
  <si>
    <t>1427224940</t>
  </si>
  <si>
    <t>Vyměření přípojek na potrubí vyvedení a upevnění odpadních výpustek DN 110</t>
  </si>
  <si>
    <t>721211421</t>
  </si>
  <si>
    <t>Vpusť podlahová se svislým odtokem DN 50/75/110 mřížka nerez 115x115</t>
  </si>
  <si>
    <t>1968120974</t>
  </si>
  <si>
    <t>Podlahové vpusti se svislým odtokem DN 50/75/110 mřížka nerez 115x115</t>
  </si>
  <si>
    <t>"DN 50" 3,00</t>
  </si>
  <si>
    <t>721211422</t>
  </si>
  <si>
    <t>Vpusť podlahová se svislým odtokem DN 50/75/110 mřížka nerez 138x138</t>
  </si>
  <si>
    <t>2121458529</t>
  </si>
  <si>
    <t>Podlahové vpusti se svislým odtokem DN 50/75/110 mřížka nerez 138x138</t>
  </si>
  <si>
    <t>"DN 110" 1</t>
  </si>
  <si>
    <t>721229111</t>
  </si>
  <si>
    <t>Montáž zápachové uzávěrky pro pračku a myčku do DN 50  ostatní typ</t>
  </si>
  <si>
    <t>1764414604</t>
  </si>
  <si>
    <t>Zápachové uzávěrky montáž zápachových uzávěrek ostatních typů do DN 50</t>
  </si>
  <si>
    <t>48481003</t>
  </si>
  <si>
    <t>sifon pro odvod kondenzátu</t>
  </si>
  <si>
    <t>482553950</t>
  </si>
  <si>
    <t>721290111</t>
  </si>
  <si>
    <t>Zkouška těsnosti potrubí kanalizace vodou DN do 125</t>
  </si>
  <si>
    <t>1465221478</t>
  </si>
  <si>
    <t>Zkouška těsnosti kanalizace v objektech vodou do DN 125</t>
  </si>
  <si>
    <t>721290822</t>
  </si>
  <si>
    <t>Přemístění vnitrostaveništní demontovaných hmot vnitřní kanalizace v objektech v přes 6 do 12 m</t>
  </si>
  <si>
    <t>-17932960</t>
  </si>
  <si>
    <t>Vnitrostaveništní přemístění vybouraných (demontovaných) hmot vnitřní kanalizace vodorovně do 100 m v objektech výšky přes 6 do 12 m</t>
  </si>
  <si>
    <t>721300912</t>
  </si>
  <si>
    <t>Pročištění odpadů svislých v jednom podlaží DN do 200</t>
  </si>
  <si>
    <t>-326020857</t>
  </si>
  <si>
    <t>Pročištění svislých odpadů v jednom podlaží do DN 200</t>
  </si>
  <si>
    <t>998721101</t>
  </si>
  <si>
    <t>Přesun hmot tonážní pro vnitřní kanalizace v objektech v do 6 m</t>
  </si>
  <si>
    <t>-745208000</t>
  </si>
  <si>
    <t>Přesun hmot pro vnitřní kanalizace stanovený z hmotnosti přesunovaného materiálu vodorovná dopravní vzdálenost do 50 m v objektech výšky do 6 m</t>
  </si>
  <si>
    <t>998721193</t>
  </si>
  <si>
    <t>Příplatek k přesunu hmot tonážní 721 za zvětšený přesun do 500 m</t>
  </si>
  <si>
    <t>1331038261</t>
  </si>
  <si>
    <t>Přesun hmot pro vnitřní kanalizace stanovený z hmotnosti přesunovaného materiálu Příplatek k ceně za zvětšený přesun přes vymezenou největší dopravní vzdálenost do 500 m</t>
  </si>
  <si>
    <t>722</t>
  </si>
  <si>
    <t>Zdravotechnika - vnitřní vodovod</t>
  </si>
  <si>
    <t>722130801</t>
  </si>
  <si>
    <t>Demontáž potrubí ocelové pozinkované závitové DN do 25</t>
  </si>
  <si>
    <t>-412821687</t>
  </si>
  <si>
    <t>Demontáž potrubí z ocelových trubek pozinkovaných závitových do DN 25</t>
  </si>
  <si>
    <t>722130995</t>
  </si>
  <si>
    <t>Potrubí pozinkované závitové vsazení odbočky do potrubí oboustranná svěrná spojka DN 50 / G 6/4</t>
  </si>
  <si>
    <t>-1627891011</t>
  </si>
  <si>
    <t>Opravy vodovodního potrubí z ocelových trubek pozinkovaných závitových vsazení odbočky do potrubí oboustrannými svěrnými spojkami DN potrubí / G odbočky DN 50 / G 6/4</t>
  </si>
  <si>
    <t>722131916</t>
  </si>
  <si>
    <t>Potrubí pozinkované závitové vsazení odbočky do potrubí DN 50</t>
  </si>
  <si>
    <t>soubor</t>
  </si>
  <si>
    <t>-141354228</t>
  </si>
  <si>
    <t>Opravy vodovodního potrubí z ocelových trubek pozinkovaných závitových vsazení odbočky do potrubí DN 50</t>
  </si>
  <si>
    <t>722175001</t>
  </si>
  <si>
    <t>Potrubí vodovodní plastové PP-RCT svar polyfúze D 16x2,2 mm</t>
  </si>
  <si>
    <t>-479176038</t>
  </si>
  <si>
    <t>Potrubí z plastových trubek z polypropylenu PP-RCT svařovaných polyfúzně D 16 x 2,2</t>
  </si>
  <si>
    <t>722175002</t>
  </si>
  <si>
    <t>Potrubí vodovodní plastové PP-RCT svar polyfúze D 20x2,8 mm</t>
  </si>
  <si>
    <t>-1256902883</t>
  </si>
  <si>
    <t>Potrubí z plastových trubek z polypropylenu PP-RCT svařovaných polyfúzně D 20 x 2,8</t>
  </si>
  <si>
    <t>722175003</t>
  </si>
  <si>
    <t>Potrubí vodovodní plastové PP-RCT svar polyfúze D 25x3,5 mm</t>
  </si>
  <si>
    <t>-567343971</t>
  </si>
  <si>
    <t>Potrubí z plastových trubek z polypropylenu PP-RCT svařovaných polyfúzně D 25 x 3,5</t>
  </si>
  <si>
    <t>722175004</t>
  </si>
  <si>
    <t>Potrubí vodovodní plastové PP-RCT svar polyfúze D 32x4,4 mm</t>
  </si>
  <si>
    <t>759567986</t>
  </si>
  <si>
    <t>Potrubí z plastových trubek z polypropylenu PP-RCT svařovaných polyfúzně D 32 x 4,4</t>
  </si>
  <si>
    <t>722175005</t>
  </si>
  <si>
    <t>Potrubí vodovodní plastové PP-RCT svar polyfúze D 40x5,5 mm</t>
  </si>
  <si>
    <t>-1504167378</t>
  </si>
  <si>
    <t>Potrubí z plastových trubek z polypropylenu PP-RCT svařovaných polyfúzně D 40 x 5,5</t>
  </si>
  <si>
    <t>722175007</t>
  </si>
  <si>
    <t>Potrubí vodovodní plastové PP-RCT svar polyfúze D 63x8,6 mm</t>
  </si>
  <si>
    <t>-2062908061</t>
  </si>
  <si>
    <t>Potrubí z plastových trubek z polypropylenu PP-RCT svařovaných polyfúzně D 63 x 8,6</t>
  </si>
  <si>
    <t>722181241</t>
  </si>
  <si>
    <t>Ochrana vodovodního potrubí přilepenými termoizolačními trubicemi z PE tl přes 13 do 20 mm DN do 22 mm</t>
  </si>
  <si>
    <t>1503989023</t>
  </si>
  <si>
    <t>Ochrana potrubí termoizolačními trubicemi z pěnového polyetylenu PE přilepenými v příčných a podélných spojích, tloušťky izolace přes 13 do 20 mm, vnitřního průměru izolace DN do 22 mm</t>
  </si>
  <si>
    <t>"DN 16" 26,00</t>
  </si>
  <si>
    <t>"DN 20" 21,00</t>
  </si>
  <si>
    <t>722181242</t>
  </si>
  <si>
    <t>Ochrana vodovodního potrubí přilepenými termoizolačními trubicemi z PE tl přes 13 do 20 mm DN přes 22 do 45 mm</t>
  </si>
  <si>
    <t>105176957</t>
  </si>
  <si>
    <t>Ochrana potrubí termoizolačními trubicemi z pěnového polyetylenu PE přilepenými v příčných a podélných spojích, tloušťky izolace přes 13 do 20 mm, vnitřního průměru izolace DN přes 22 do 45 mm</t>
  </si>
  <si>
    <t>"DN 25" 16,00</t>
  </si>
  <si>
    <t>722190401</t>
  </si>
  <si>
    <t>Vyvedení a upevnění výpustku DN do 25</t>
  </si>
  <si>
    <t>-1640636666</t>
  </si>
  <si>
    <t>Zřízení přípojek na potrubí vyvedení a upevnění výpustek do DN 25</t>
  </si>
  <si>
    <t>"DN 15" 45,00</t>
  </si>
  <si>
    <t>722190901</t>
  </si>
  <si>
    <t>Uzavření nebo otevření vodovodního potrubí při opravách</t>
  </si>
  <si>
    <t>721011193</t>
  </si>
  <si>
    <t>Opravy ostatní uzavření nebo otevření vodovodního potrubí při opravách včetně vypuštění a napuštění</t>
  </si>
  <si>
    <t>722220152</t>
  </si>
  <si>
    <t>Nástěnka závitová plastová PPR PN 20 DN 20 x G 1/2"</t>
  </si>
  <si>
    <t>-496369702</t>
  </si>
  <si>
    <t>Armatury s jedním závitem plastové (PPR) PN 20 (SDR 6) DN 20 x G 1/2"</t>
  </si>
  <si>
    <t>"nástěnka"7</t>
  </si>
  <si>
    <t>722220161</t>
  </si>
  <si>
    <t>Nástěnný komplet plastový PPR PN 20 DN 20 x G 1/2"</t>
  </si>
  <si>
    <t>-2078696898</t>
  </si>
  <si>
    <t>Armatury s jedním závitem plastové (PPR) PN 20 (SDR 6) DN 20 x G 1/2" (nástěnný komplet)</t>
  </si>
  <si>
    <t>722224121</t>
  </si>
  <si>
    <t>Ventil odvodňovací G 1/4" s jedním závitem</t>
  </si>
  <si>
    <t>-1595715542</t>
  </si>
  <si>
    <t>Armatury s jedním závitem ventily odvodňovací G 1/4"</t>
  </si>
  <si>
    <t>722232012</t>
  </si>
  <si>
    <t>Kohout kulový podomítkový G 3/4" PN 16 do 120°C vnitřní závit</t>
  </si>
  <si>
    <t>-1611290614</t>
  </si>
  <si>
    <t>Armatury se dvěma závity kulové kohouty PN 16 do 120°C podomítkové vnitřní závit G 3/4"</t>
  </si>
  <si>
    <t>722232503</t>
  </si>
  <si>
    <t>Potrubní oddělovač G 1" PN 10 do 65°C vnější závit</t>
  </si>
  <si>
    <t>2036844043</t>
  </si>
  <si>
    <t>Armatury se dvěma závity potrubní oddělovače vnější závit PN 10 do 65 °C G 1"</t>
  </si>
  <si>
    <t>722239102</t>
  </si>
  <si>
    <t>Montáž armatur vodovodních se dvěma závity G 3/4"</t>
  </si>
  <si>
    <t>452188609</t>
  </si>
  <si>
    <t>Armatury se dvěma závity montáž vodovodních armatur se dvěma závity ostatních typů G 3/4"</t>
  </si>
  <si>
    <t>55111228</t>
  </si>
  <si>
    <t>ventil přímý průchozí mosazný 3/4"</t>
  </si>
  <si>
    <t>1992481442</t>
  </si>
  <si>
    <t>722250101</t>
  </si>
  <si>
    <t>Hydrantový ventil s hadicovou přípojkou G 1"</t>
  </si>
  <si>
    <t>232745745</t>
  </si>
  <si>
    <t>Požární příslušenství a armatury hydrantové ventily s hadicovou přípojkou G 1"</t>
  </si>
  <si>
    <t>722259104</t>
  </si>
  <si>
    <t>Armatura požární ostatní přetlakový ventil</t>
  </si>
  <si>
    <t>-754426871</t>
  </si>
  <si>
    <t>Požární příslušenství a armatury hydrantové skříně ostatní příslušenství přetlakový ventil</t>
  </si>
  <si>
    <t>722262212</t>
  </si>
  <si>
    <t>Vodoměr závitový jednovtokový suchoběžný do 40°C G 1/2"x 110 mm Qn 1,5 m3/h horizontální</t>
  </si>
  <si>
    <t>1590627083</t>
  </si>
  <si>
    <t>Vodoměry pro vodu do 40°C závitové horizontální jednovtokové suchoběžné G 1/2" x 110 mm Qn 1,5</t>
  </si>
  <si>
    <t>722290234</t>
  </si>
  <si>
    <t>Proplach a dezinfekce vodovodního potrubí DN do 80</t>
  </si>
  <si>
    <t>-1699099874</t>
  </si>
  <si>
    <t>Zkoušky, proplach a desinfekce vodovodního potrubí proplach a desinfekce vodovodního potrubí do DN 80</t>
  </si>
  <si>
    <t>725813111</t>
  </si>
  <si>
    <t>Ventil rohový bez připojovací trubičky nebo flexi hadičky G 1/2"</t>
  </si>
  <si>
    <t>-803337353</t>
  </si>
  <si>
    <t>Ventily rohové bez připojovací trubičky nebo flexi hadičky G 1/2"</t>
  </si>
  <si>
    <t>55190003</t>
  </si>
  <si>
    <t>flexi hadice ohebná sanitární D 9x13mm FF 1/2" 500mm</t>
  </si>
  <si>
    <t>310959877</t>
  </si>
  <si>
    <t>0*0,5 "Přepočtené koeficientem množství</t>
  </si>
  <si>
    <t>892241111</t>
  </si>
  <si>
    <t>Tlaková zkouška vodou potrubí DN do 80</t>
  </si>
  <si>
    <t>247885912</t>
  </si>
  <si>
    <t>Tlakové zkoušky vodou na potrubí DN do 80</t>
  </si>
  <si>
    <t>998722102</t>
  </si>
  <si>
    <t>Přesun hmot tonážní pro vnitřní vodovod v objektech v přes 6 do 12 m</t>
  </si>
  <si>
    <t>-571069636</t>
  </si>
  <si>
    <t>Přesun hmot pro vnitřní vodovod stanovený z hmotnosti přesunovaného materiálu vodorovná dopravní vzdálenost do 50 m v objektech výšky přes 6 do 12 m</t>
  </si>
  <si>
    <t>998722181</t>
  </si>
  <si>
    <t>Příplatek k přesunu hmot tonážní 722 prováděný bez použití mechanizace</t>
  </si>
  <si>
    <t>1417724173</t>
  </si>
  <si>
    <t>Přesun hmot pro vnitřní vodovod stanovený z hmotnosti přesunovaného materiálu Příplatek k ceně za přesun prováděný bez použití mechanizace pro jakoukoliv výšku objektu</t>
  </si>
  <si>
    <t>723</t>
  </si>
  <si>
    <t>Zdravotechnika - vnitřní plynovod</t>
  </si>
  <si>
    <t>723190252</t>
  </si>
  <si>
    <t>Výpustky plynovodní vedení a upevnění DN 20</t>
  </si>
  <si>
    <t>-1758060159</t>
  </si>
  <si>
    <t>Přípojky plynovodní ke strojům a zařízením z trubek vyvedení a upevnění plynovodních výpustek na potrubí DN 20</t>
  </si>
  <si>
    <t>723190909</t>
  </si>
  <si>
    <t>Zkouška těsnosti potrubí plynovodního</t>
  </si>
  <si>
    <t>-1209651089</t>
  </si>
  <si>
    <t>Opravy plynovodního potrubí neúřední zkouška těsnosti dosavadního potrubí</t>
  </si>
  <si>
    <t>725</t>
  </si>
  <si>
    <t>Zdravotechnika - zařizovací předměty</t>
  </si>
  <si>
    <t>725110814</t>
  </si>
  <si>
    <t>Demontáž klozetu Kombi, odsávací</t>
  </si>
  <si>
    <t>2055584725</t>
  </si>
  <si>
    <t>Demontáž klozetů odsávacích nebo kombinačních</t>
  </si>
  <si>
    <t>725119125</t>
  </si>
  <si>
    <t>Montáž klozetových mís závěsných na nosné stěny</t>
  </si>
  <si>
    <t>-1209067088</t>
  </si>
  <si>
    <t>Zařízení záchodů montáž klozetových mís závěsných na nosné stěny</t>
  </si>
  <si>
    <t>64234201</t>
  </si>
  <si>
    <t>mísa keramická ke kombiklozetu bílá hluboké splachování odpad svislý 360x670x480mm</t>
  </si>
  <si>
    <t>-181954665</t>
  </si>
  <si>
    <t>725122817</t>
  </si>
  <si>
    <t>Demontáž pisoárových stání bez nádrže a jedním záchodkem</t>
  </si>
  <si>
    <t>1096357296</t>
  </si>
  <si>
    <t>Demontáž pisoárů bez nádrže s rohovým ventilem s 1 záchodkem</t>
  </si>
  <si>
    <t>725129102</t>
  </si>
  <si>
    <t>Montáž pisoáru s automatickým splachováním</t>
  </si>
  <si>
    <t>600794003</t>
  </si>
  <si>
    <t>Pisoárové záchodky montáž ostatních typů automatických</t>
  </si>
  <si>
    <t>64251329</t>
  </si>
  <si>
    <t>pisoár automatický kapacitní bateriové napájení</t>
  </si>
  <si>
    <t>1930167451</t>
  </si>
  <si>
    <t>725210821</t>
  </si>
  <si>
    <t>Demontáž umyvadel bez výtokových armatur</t>
  </si>
  <si>
    <t>-1971169337</t>
  </si>
  <si>
    <t>Demontáž umyvadel bez výtokových armatur umyvadel</t>
  </si>
  <si>
    <t>725219102</t>
  </si>
  <si>
    <t>Montáž umyvadla připevněného na šrouby do zdiva</t>
  </si>
  <si>
    <t>-1831105358</t>
  </si>
  <si>
    <t>Umyvadla montáž umyvadel ostatních typů na šrouby</t>
  </si>
  <si>
    <t>64211005</t>
  </si>
  <si>
    <t>umyvadlo keramické závěsné bílé 550x420mm</t>
  </si>
  <si>
    <t>1635682311</t>
  </si>
  <si>
    <t>725240811</t>
  </si>
  <si>
    <t>Demontáž kabin sprchových bez výtokových armatur</t>
  </si>
  <si>
    <t>1578529055</t>
  </si>
  <si>
    <t>Demontáž sprchových kabin a vaniček bez výtokových armatur kabin</t>
  </si>
  <si>
    <t>725310823</t>
  </si>
  <si>
    <t>Demontáž dřez jednoduchý vestavěný v kuchyňských sestavách bez výtokových armatur</t>
  </si>
  <si>
    <t>-943151258</t>
  </si>
  <si>
    <t>Demontáž dřezů jednodílných bez výtokových armatur vestavěných v kuchyňských sestavách</t>
  </si>
  <si>
    <t>725330820</t>
  </si>
  <si>
    <t>Demontáž výlevka diturvitová</t>
  </si>
  <si>
    <t>1421686690</t>
  </si>
  <si>
    <t>Demontáž výlevek bez výtokových armatur a bez nádrže a splachovacího potrubí diturvitových</t>
  </si>
  <si>
    <t>725339111</t>
  </si>
  <si>
    <t>Montáž výlevky</t>
  </si>
  <si>
    <t>-1552917672</t>
  </si>
  <si>
    <t>Výlevky montáž výlevky</t>
  </si>
  <si>
    <t>64271101</t>
  </si>
  <si>
    <t>výlevka keramická bílá</t>
  </si>
  <si>
    <t>178571310</t>
  </si>
  <si>
    <t>725530823</t>
  </si>
  <si>
    <t>Demontáž ohřívač elektrický tlakový přes 50 do 200 l</t>
  </si>
  <si>
    <t>-1635232688</t>
  </si>
  <si>
    <t>Demontáž elektrických zásobníkových ohřívačů vody tlakových od 50 do 200 l</t>
  </si>
  <si>
    <t>725531102</t>
  </si>
  <si>
    <t>Elektrický ohřívač zásobníkový přepadový beztlakový 10 l / 2 kW</t>
  </si>
  <si>
    <t>-1319834806</t>
  </si>
  <si>
    <t>Elektrické ohřívače zásobníkové beztlakové přepadové objem nádrže (příkon) 10 l (2,0 kW)</t>
  </si>
  <si>
    <t>725532116</t>
  </si>
  <si>
    <t>Elektrický ohřívač zásobníkový akumulační závěsný svislý 100 l / 2 kW</t>
  </si>
  <si>
    <t>-1466281711</t>
  </si>
  <si>
    <t>Elektrické ohřívače zásobníkové beztlakové přepadové akumulační s pojistným ventilem závěsné svislé objem nádrže (příkon) 100 l (2,0 kW)</t>
  </si>
  <si>
    <t>725590812</t>
  </si>
  <si>
    <t>Přemístění vnitrostaveništní demontovaných zařizovacích předmětů v objektech v přes 6 do 12 m</t>
  </si>
  <si>
    <t>498788709</t>
  </si>
  <si>
    <t>Vnitrostaveništní přemístění vybouraných (demontovaných) hmot zařizovacích předmětů vodorovně do 100 m v objektech výšky přes 6 do 12 m</t>
  </si>
  <si>
    <t>725659102</t>
  </si>
  <si>
    <t>Montáž otopných těles plynových s odtahem souosým obvodovou stěnou</t>
  </si>
  <si>
    <t>1124489123</t>
  </si>
  <si>
    <t>Otopná tělesa plynová montáž těles s odtahem obvodovou stěnou souosým</t>
  </si>
  <si>
    <t>54151501</t>
  </si>
  <si>
    <t>infrazářič tmavý plynový dl 6m 34,5kW</t>
  </si>
  <si>
    <t>-1113620961</t>
  </si>
  <si>
    <t>725662800</t>
  </si>
  <si>
    <t>Demontáž infrazářičů plynových</t>
  </si>
  <si>
    <t>695751340</t>
  </si>
  <si>
    <t>725819201</t>
  </si>
  <si>
    <t>Montáž ventilů nástěnných G 1/2"</t>
  </si>
  <si>
    <t>745502228</t>
  </si>
  <si>
    <t>Ventily montáž ventilů ostatních typů nástěnných G 1/2"</t>
  </si>
  <si>
    <t>55145626</t>
  </si>
  <si>
    <t>ventil výtokový nástěnný s pevným výtokem G 1/2x80mm</t>
  </si>
  <si>
    <t>-344318070</t>
  </si>
  <si>
    <t>725819402</t>
  </si>
  <si>
    <t>Montáž ventilů rohových G 1/2" bez připojovací trubičky</t>
  </si>
  <si>
    <t>-1655895758</t>
  </si>
  <si>
    <t>Ventily montáž ventilů ostatních typů rohových bez připojovací trubičky G 1/2"</t>
  </si>
  <si>
    <t>55141002</t>
  </si>
  <si>
    <t>ventil kulový rohový s filtrem 1/2"x3/8" s celokovovým kulatým designem</t>
  </si>
  <si>
    <t>1473186076</t>
  </si>
  <si>
    <t>725820801</t>
  </si>
  <si>
    <t>Demontáž baterie nástěnné do G 3 / 4</t>
  </si>
  <si>
    <t>1518470538</t>
  </si>
  <si>
    <t>Demontáž baterií nástěnných do G 3/4</t>
  </si>
  <si>
    <t>725820802</t>
  </si>
  <si>
    <t>Demontáž baterie stojánkové do jednoho otvoru</t>
  </si>
  <si>
    <t>52859942</t>
  </si>
  <si>
    <t>Demontáž baterií stojánkových do 1 otvoru</t>
  </si>
  <si>
    <t>725821325</t>
  </si>
  <si>
    <t>Baterie dřezová stojánková páková s otáčivým kulatým ústím a délkou ramínka 220 mm</t>
  </si>
  <si>
    <t>1641210772</t>
  </si>
  <si>
    <t>Baterie dřezové stojánkové pákové s otáčivým ústím a délkou ramínka 220 mm</t>
  </si>
  <si>
    <t>725822613</t>
  </si>
  <si>
    <t>Baterie umyvadlová stojánková páková s výpustí</t>
  </si>
  <si>
    <t>-462192127</t>
  </si>
  <si>
    <t>Baterie umyvadlové stojánkové pákové s výpustí</t>
  </si>
  <si>
    <t>725849411</t>
  </si>
  <si>
    <t>Montáž baterie sprchové nástěnná s nastavitelnou výškou sprchy</t>
  </si>
  <si>
    <t>-237984784</t>
  </si>
  <si>
    <t>Baterie sprchové montáž nástěnných baterií s nastavitelnou výškou sprchy</t>
  </si>
  <si>
    <t>55145590</t>
  </si>
  <si>
    <t>baterie sprchová páková včetně sprchové soupravy 150mm chrom</t>
  </si>
  <si>
    <t>-328567234</t>
  </si>
  <si>
    <t>725860811</t>
  </si>
  <si>
    <t>Demontáž uzávěrů zápachu jednoduchých</t>
  </si>
  <si>
    <t>-2044460669</t>
  </si>
  <si>
    <t>Demontáž zápachových uzávěrek pro zařizovací předměty jednoduchých</t>
  </si>
  <si>
    <t>725980121</t>
  </si>
  <si>
    <t>Dvířka 15/15</t>
  </si>
  <si>
    <t>-173084525</t>
  </si>
  <si>
    <t>998725102</t>
  </si>
  <si>
    <t>Přesun hmot tonážní pro zařizovací předměty v objektech v přes 6 do 12 m</t>
  </si>
  <si>
    <t>122592881</t>
  </si>
  <si>
    <t>Přesun hmot pro zařizovací předměty stanovený z hmotnosti přesunovaného materiálu vodorovná dopravní vzdálenost do 50 m v objektech výšky přes 6 do 12 m</t>
  </si>
  <si>
    <t>998725181</t>
  </si>
  <si>
    <t>Příplatek k přesunu hmot tonážní 725 prováděný bez použití mechanizace</t>
  </si>
  <si>
    <t>-1641073950</t>
  </si>
  <si>
    <t>Přesun hmot pro zařizovací předměty stanovený z hmotnosti přesunovaného materiálu Příplatek k cenám za přesun prováděný bez použití mechanizace pro jakoukoliv výšku objektu</t>
  </si>
  <si>
    <t>726</t>
  </si>
  <si>
    <t>Zdravotechnika - předstěnové instalace</t>
  </si>
  <si>
    <t>726131041</t>
  </si>
  <si>
    <t>Instalační předstěna - klozet závěsný v 1120 mm s ovládáním zepředu do lehkých stěn s kovovou kcí</t>
  </si>
  <si>
    <t>1959909966</t>
  </si>
  <si>
    <t>Předstěnové instalační systémy do lehkých stěn s kovovou konstrukcí pro závěsné klozety ovládání zepředu, stavební výšky 1120 mm</t>
  </si>
  <si>
    <t>998726112</t>
  </si>
  <si>
    <t>Přesun hmot tonážní pro instalační prefabrikáty v objektech v přes 6 do 12 m</t>
  </si>
  <si>
    <t>-69785573</t>
  </si>
  <si>
    <t>Přesun hmot pro instalační prefabrikáty stanovený z hmotnosti přesunovaného materiálu vodorovná dopravní vzdálenost do 50 m v objektech výšky přes 6 m do 12 m</t>
  </si>
  <si>
    <t>998726181</t>
  </si>
  <si>
    <t>Příplatek k přesunu hmot tonážní 726 prováděný bez použití mechanizace</t>
  </si>
  <si>
    <t>1229816263</t>
  </si>
  <si>
    <t>Přesun hmot pro instalační prefabrikáty stanovený z hmotnosti přesunovaného materiálu Příplatek k cenám za přesun prováděný bez použití mechanizace pro jakoukoliv výšku objektu</t>
  </si>
  <si>
    <t>767646401</t>
  </si>
  <si>
    <t>Montáž revizních dvířek jednokřídlových s rámem v do 1000 mm</t>
  </si>
  <si>
    <t>1720431405</t>
  </si>
  <si>
    <t>Montáž dveří ocelových revizních dvířek s rámem jednokřídlových, výšky do 1000 mm</t>
  </si>
  <si>
    <t>"dvířka k plynoměru"1</t>
  </si>
  <si>
    <t>553R.pol.</t>
  </si>
  <si>
    <t>dvířka revizní nerezová s otvorem pro elektroměřidla 500/500mm</t>
  </si>
  <si>
    <t>1761454526</t>
  </si>
  <si>
    <t>"dvířka k plynoměru  se zámkem 500/500"1</t>
  </si>
  <si>
    <t>767996801</t>
  </si>
  <si>
    <t>Demontáž atypických zámečnických konstrukcí rozebráním hm jednotlivých dílů do 50 kg</t>
  </si>
  <si>
    <t>kg</t>
  </si>
  <si>
    <t>1515391728</t>
  </si>
  <si>
    <t>Demontáž ostatních zámečnických konstrukcí o hmotnosti jednotlivých dílů rozebráním do 50 kg</t>
  </si>
  <si>
    <t>Přesun hmot tonážní pro zámečnické konstrukce v objektech v přes 6 do 12 m</t>
  </si>
  <si>
    <t>-607064513</t>
  </si>
  <si>
    <t>1207233518</t>
  </si>
  <si>
    <t>03 - Ústřední topení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</si>
  <si>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</si>
  <si>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</si>
  <si>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</si>
  <si>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</si>
  <si>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732</t>
  </si>
  <si>
    <t>Ústřední vytápění - strojovny</t>
  </si>
  <si>
    <t>732331615</t>
  </si>
  <si>
    <t>Nádoba tlaková expanzní pro topnou a chladicí soustavu s membránou závitové připojení PN 0,6 o objemu 35 l</t>
  </si>
  <si>
    <t>-61809193</t>
  </si>
  <si>
    <t>Nádoby expanzní tlakové pro topné a chladicí soustavy s membránou bez pojistného ventilu se závitovým připojením PN 0,6 o objemu 35 l</t>
  </si>
  <si>
    <t>732331777</t>
  </si>
  <si>
    <t>Příslušenství k expanzním nádobám bezpečnostní uzávěr G 3/4 k měření tlaku</t>
  </si>
  <si>
    <t>-418881815</t>
  </si>
  <si>
    <t>732421482</t>
  </si>
  <si>
    <t>Čerpadlo oběhové teplovodní mokroběžné závitové DN 40 rozteč 180 mm průtok do 3 m3/h výtlak 6 m</t>
  </si>
  <si>
    <t>800924495</t>
  </si>
  <si>
    <t>732429112</t>
  </si>
  <si>
    <t>Montáž čerpadla oběhového  DN 40 do potrubí</t>
  </si>
  <si>
    <t>1028190756</t>
  </si>
  <si>
    <t>Montáž čerpadla oběhového DN 40 do potrubí</t>
  </si>
  <si>
    <t>48487730</t>
  </si>
  <si>
    <t>vyrovnávač dynamických tlaků hydraulický přírubový DN 50 PN6 průtok 4m3/hod</t>
  </si>
  <si>
    <t>-797548992</t>
  </si>
  <si>
    <t>Hydraulický vyrovnávač tlaků 2.5 m3/hod</t>
  </si>
  <si>
    <t>732-R.pol.01</t>
  </si>
  <si>
    <t>Tepelná izolace HVDT - izolační pouzdro</t>
  </si>
  <si>
    <t>2037357784</t>
  </si>
  <si>
    <t>998732102</t>
  </si>
  <si>
    <t>Přesun hmot tonážní pro strojovny v objektech v přes 6 do 12 m</t>
  </si>
  <si>
    <t>341030780</t>
  </si>
  <si>
    <t>Přesun hmot pro strojovny stanovený z hmotnosti přesunovaného materiálu vodorovná dopravní vzdálenost do 50 m v objektech výšky přes 6 do 12 m</t>
  </si>
  <si>
    <t>998732181</t>
  </si>
  <si>
    <t>Příplatek k přesunu hmot tonážní 732 prováděný bez použití mechanizace</t>
  </si>
  <si>
    <t>425278559</t>
  </si>
  <si>
    <t>Přesun hmot pro strojovny stanovený z hmotnosti přesunovaného materiálu Příplatek k cenám za přesun prováděný bez použití mechanizace pro jakoukoliv výšku objektu</t>
  </si>
  <si>
    <t>733</t>
  </si>
  <si>
    <t>Ústřední vytápění - rozvodné potrubí</t>
  </si>
  <si>
    <t>733120815</t>
  </si>
  <si>
    <t>Demontáž potrubí ocelového hladkého D do 38</t>
  </si>
  <si>
    <t>1443622758</t>
  </si>
  <si>
    <t>Demontáž potrubí z trubek ocelových hladkých Ø do 38</t>
  </si>
  <si>
    <t>733222102</t>
  </si>
  <si>
    <t>Potrubí měděné polotvrdé spojované měkkým pájením D 15x1 mm</t>
  </si>
  <si>
    <t>914364644</t>
  </si>
  <si>
    <t>Potrubí z trubek měděných polotvrdých spojovaných měkkým pájením Ø 15/1</t>
  </si>
  <si>
    <t>733222103</t>
  </si>
  <si>
    <t>Potrubí měděné polotvrdé spojované měkkým pájením D 18x1 mm</t>
  </si>
  <si>
    <t>415070520</t>
  </si>
  <si>
    <t>Potrubí z trubek měděných polotvrdých spojovaných měkkým pájením Ø 18/1</t>
  </si>
  <si>
    <t>733222104</t>
  </si>
  <si>
    <t>Potrubí měděné polotvrdé spojované měkkým pájením D 22x1 mm</t>
  </si>
  <si>
    <t>-24292609</t>
  </si>
  <si>
    <t>Potrubí z trubek měděných polotvrdých spojovaných měkkým pájením Ø 22/1</t>
  </si>
  <si>
    <t>733223105</t>
  </si>
  <si>
    <t>Potrubí měděné polotvrdé spojované měkkým pájením D 28x1,5</t>
  </si>
  <si>
    <t>1447253892</t>
  </si>
  <si>
    <t>733223106</t>
  </si>
  <si>
    <t>Potrubí měděné tvrdé spojované měkkým pájením D 35x1,5 mm</t>
  </si>
  <si>
    <t>6298353</t>
  </si>
  <si>
    <t>Potrubí z trubek měděných tvrdých spojovaných měkkým pájením Ø 35/1,5</t>
  </si>
  <si>
    <t>733291101</t>
  </si>
  <si>
    <t>Zkouška těsnosti potrubí měděné D do 35x1,5</t>
  </si>
  <si>
    <t>315490732</t>
  </si>
  <si>
    <t>Zkoušky těsnosti potrubí z trubek měděných Ø do 35/1,5</t>
  </si>
  <si>
    <t>733811241</t>
  </si>
  <si>
    <t>Ochrana potrubí ústředního vytápění termoizolačními trubicemi z PE tl přes 13 do 20 mm DN do 22 mm</t>
  </si>
  <si>
    <t>-78822922</t>
  </si>
  <si>
    <t>Ochrana potrubí termoizolačními trubicemi z pěnového polyetylenu PE přilepenými v příčných a podélných spojích, tloušťky izolace přes 13 do 20 mm, vnitřního průměru izolace DN do 22 mm</t>
  </si>
  <si>
    <t>"DN 15 "210,00</t>
  </si>
  <si>
    <t>"DN 18" 38,00</t>
  </si>
  <si>
    <t>733811251</t>
  </si>
  <si>
    <t>Ochrana potrubí ústředního vytápění termoizolačními trubicemi z PE tl přes 20 do 25 mm DN do 22 mm</t>
  </si>
  <si>
    <t>1978432534</t>
  </si>
  <si>
    <t>Ochrana potrubí termoizolačními trubicemi z pěnového polyetylenu PE přilepenými v příčných a podélných spojích, tloušťky izolace přes 20 do 25 mm, vnitřního průměru izolace DN do 22 mm</t>
  </si>
  <si>
    <t>tl.30mm</t>
  </si>
  <si>
    <t>"DN 22"40,00</t>
  </si>
  <si>
    <t>733890803</t>
  </si>
  <si>
    <t>Přemístění potrubí demontovaného vodorovně do 100 m v objektech v přes 6 do 24 m</t>
  </si>
  <si>
    <t>-2021834301</t>
  </si>
  <si>
    <t>Vnitrostaveništní přemístění vybouraných (demontovaných) hmot rozvodů potrubí vodorovně do 100 m v objektech výšky přes 6 do 24 m</t>
  </si>
  <si>
    <t>733-R.pol.01</t>
  </si>
  <si>
    <t>Ochrana potrubí ústředního vytápění termoizolačními trubicemi z PE tl 30 mm DN do 45 mm</t>
  </si>
  <si>
    <t>870220404</t>
  </si>
  <si>
    <t>Ochrana potrubí termoizolačními trubicemi z pěnového polyetylenu PE přilepenými v příčných a podélných spojích, tloušťky izolace do 30 mm, vnitřního průměru izolace DN přes 22 do 45 mm</t>
  </si>
  <si>
    <t>"DN 28 - tl.30mm" 40,00</t>
  </si>
  <si>
    <t>733-R.pol.02</t>
  </si>
  <si>
    <t>Ochrana potrubí ústředního vytápění termoizolačními trubicemi z PE tl 40 mm</t>
  </si>
  <si>
    <t>1262918440</t>
  </si>
  <si>
    <t>Ochrana potrubí termoizolačními trubicemi z pěnového polyetylenu PE přilepenými v příčných a podélných spojích, tloušťky izolace do 40 mm, vnitřního průměru izolace</t>
  </si>
  <si>
    <t>"DN35 - tl.40mm" 84,00</t>
  </si>
  <si>
    <t>998733102</t>
  </si>
  <si>
    <t>Přesun hmot tonážní pro rozvody potrubí v objektech v přes 6 do 12 m</t>
  </si>
  <si>
    <t>-411261430</t>
  </si>
  <si>
    <t>Přesun hmot pro rozvody potrubí stanovený z hmotnosti přesunovaného materiálu vodorovná dopravní vzdálenost do 50 m v objektech výšky přes 6 do 12 m</t>
  </si>
  <si>
    <t>998733181</t>
  </si>
  <si>
    <t>Příplatek k přesunu hmot tonážní 733 prováděný bez použití mechanizace</t>
  </si>
  <si>
    <t>-1462007740</t>
  </si>
  <si>
    <t>Přesun hmot pro rozvody potrubí stanovený z hmotnosti přesunovaného materiálu Příplatek k cenám za přesun prováděný bez použití mechanizace pro jakoukoliv výšku objektu</t>
  </si>
  <si>
    <t>734</t>
  </si>
  <si>
    <t>Ústřední vytápění - armatury</t>
  </si>
  <si>
    <t>734200811</t>
  </si>
  <si>
    <t>Demontáž armatury závitové s jedním závitem přes G 1/2 do G 1/2</t>
  </si>
  <si>
    <t>-461912890</t>
  </si>
  <si>
    <t>Demontáž armatur závitových s jedním závitem do G 1/2</t>
  </si>
  <si>
    <t>734200833</t>
  </si>
  <si>
    <t>Demontáž armatury závitové se třemi závity přes G 1 přes G 1 do G 6/4</t>
  </si>
  <si>
    <t>-1023094218</t>
  </si>
  <si>
    <t>Demontáž armatur závitových se třemi závity přes 1 do G 6/4</t>
  </si>
  <si>
    <t>734209103</t>
  </si>
  <si>
    <t>Montáž armatury závitové s jedním závitem G 1/2</t>
  </si>
  <si>
    <t>-1258345610</t>
  </si>
  <si>
    <t>Montáž závitových armatur s 1 závitem G 1/2 (DN 15)</t>
  </si>
  <si>
    <t>734209116</t>
  </si>
  <si>
    <t>Montáž armatury závitové s dvěma závity G 5/4</t>
  </si>
  <si>
    <t>1729966212</t>
  </si>
  <si>
    <t>Montáž závitových armatur se 2 závity G 5/4 (DN 32)</t>
  </si>
  <si>
    <t>734221682</t>
  </si>
  <si>
    <t>Termostatická hlavice kapalinová PN 10 do 110°C otopných těles VK</t>
  </si>
  <si>
    <t>-963376368</t>
  </si>
  <si>
    <t>Ventily regulační závitové hlavice termostatické, pro ovládání ventilů PN 10 do 110°C kapalinové otopných těles VK</t>
  </si>
  <si>
    <t>734242415</t>
  </si>
  <si>
    <t>Ventil závitový zpětný přímý G 5/4 PN 16 do 110°C</t>
  </si>
  <si>
    <t>-466790784</t>
  </si>
  <si>
    <t>Ventily zpětné závitové PN 16 do 110°C přímé G 5/4</t>
  </si>
  <si>
    <t>734261233</t>
  </si>
  <si>
    <t>Šroubení topenářské přímé G 1/2 PN 16 do 120°C</t>
  </si>
  <si>
    <t>1671270212</t>
  </si>
  <si>
    <t>Šroubení topenářské PN 16 do 120°C přímé G 1/2</t>
  </si>
  <si>
    <t>734261402</t>
  </si>
  <si>
    <t>Armatura připojovací rohová G 1/2x18 PN 10 do 110°C radiátorů typu VK</t>
  </si>
  <si>
    <t>-917769258</t>
  </si>
  <si>
    <t>Šroubení připojovací armatury radiátorů VK PN 10 do 110°C, regulační uzavíratelné rohové G 1/2 x 18</t>
  </si>
  <si>
    <t>734261406</t>
  </si>
  <si>
    <t>Armatura připojovací přímá G 1/2x18 PN 10 do 110°C radiátorů typu VK</t>
  </si>
  <si>
    <t>-990437119</t>
  </si>
  <si>
    <t>Šroubení připojovací armatury radiátorů VK PN 10 do 110°C, regulační uzavíratelné přímé G 1/2 x 18</t>
  </si>
  <si>
    <t>734291123</t>
  </si>
  <si>
    <t>Kohout plnící a vypouštěcí G 1/2 PN 10 do 90°C závitový</t>
  </si>
  <si>
    <t>-371454366</t>
  </si>
  <si>
    <t>Ostatní armatury kohouty plnicí a vypouštěcí PN 10 do 90°C G 1/2</t>
  </si>
  <si>
    <t>734291245</t>
  </si>
  <si>
    <t>Filtr závitový přímý G 1 1/4 PN 16 do 130°C s vnitřními závity</t>
  </si>
  <si>
    <t>485883595</t>
  </si>
  <si>
    <t>734292716</t>
  </si>
  <si>
    <t>Kohout kulový přímý G 1 1/4 PN 42 do 185°C vnitřní závit</t>
  </si>
  <si>
    <t>-1525293033</t>
  </si>
  <si>
    <t>Ostatní armatury kulové kohouty PN 42 do 185°C přímé vnitřní závit G 1 1/4</t>
  </si>
  <si>
    <t>734411103</t>
  </si>
  <si>
    <t>Teploměr technický s pevným stonkem a jímkou zadní připojení průměr 63 mm délky 100 mm</t>
  </si>
  <si>
    <t>884758033</t>
  </si>
  <si>
    <t>Teploměry technické s pevným stonkem a jímkou zadní připojení (axiální) průměr 63 mm délka stonku 100 mm</t>
  </si>
  <si>
    <t>734421102</t>
  </si>
  <si>
    <t>Tlakoměr s pevným stonkem a zpětnou klapkou tlak 0-16 bar průměr 63 mm spodní připojení</t>
  </si>
  <si>
    <t>1672249032</t>
  </si>
  <si>
    <t>Tlakoměry s pevným stonkem a zpětnou klapkou spodní připojení (radiální) tlaku 0–16 bar průměru 63 mm</t>
  </si>
  <si>
    <t>734424102</t>
  </si>
  <si>
    <t>Kondenzační smyčka k přivaření stočená PN 250 do 300°C</t>
  </si>
  <si>
    <t>725813058</t>
  </si>
  <si>
    <t>Tlakoměry kondenzační smyčky k přivaření, PN 250 do 300°C stočené</t>
  </si>
  <si>
    <t>734424912</t>
  </si>
  <si>
    <t>Příslušenství tlakoměrů kohout čepový PN 25 do 50°C s nátrubkovou přípojkou M 20x1,5 mm</t>
  </si>
  <si>
    <t>1311929385</t>
  </si>
  <si>
    <t>Příslušenství tlakoměrů kohouty čepové s nátrubkovou přípojkou PN 25 do 50°C M 20 x 1,5</t>
  </si>
  <si>
    <t>734494121</t>
  </si>
  <si>
    <t>Návarek s metrickým závitem M 20x1,5 délky do 220 mm</t>
  </si>
  <si>
    <t>-31662949</t>
  </si>
  <si>
    <t>Měřicí armatury návarky s metrickým závitem M 20x1,5 délky do 220 mm</t>
  </si>
  <si>
    <t>734890803</t>
  </si>
  <si>
    <t>Přemístění demontovaných armatur vodorovně do 100 m v objektech v přes 6 do 24 m</t>
  </si>
  <si>
    <t>1473364893</t>
  </si>
  <si>
    <t>Vnitrostaveništní přemístění vybouraných (demontovaných) hmot armatur vodorovně do 100 m v objektech výšky přes 6 do 24 m</t>
  </si>
  <si>
    <t>734-R.pol.01</t>
  </si>
  <si>
    <t>Redukce DN 18/15</t>
  </si>
  <si>
    <t>1289658360</t>
  </si>
  <si>
    <t>734-R.pol.02</t>
  </si>
  <si>
    <t>Kompenzační vsuvka ø15</t>
  </si>
  <si>
    <t>1670357984</t>
  </si>
  <si>
    <t>734-R.pol.03</t>
  </si>
  <si>
    <t>Kompenzační vsuvka ø18</t>
  </si>
  <si>
    <t>972725756</t>
  </si>
  <si>
    <t>734-R.pol.04</t>
  </si>
  <si>
    <t>Kompenzační vsuvka ø22</t>
  </si>
  <si>
    <t>-338788572</t>
  </si>
  <si>
    <t>734-R.pol.05</t>
  </si>
  <si>
    <t>Kompenzační vsuvka ø28</t>
  </si>
  <si>
    <t>-1226817808</t>
  </si>
  <si>
    <t>734-R.pol.06</t>
  </si>
  <si>
    <t>Kompenzační vsuvka ø35</t>
  </si>
  <si>
    <t>790914802</t>
  </si>
  <si>
    <t>998734102</t>
  </si>
  <si>
    <t>Přesun hmot tonážní pro armatury v objektech v přes 6 do 12 m</t>
  </si>
  <si>
    <t>454580037</t>
  </si>
  <si>
    <t>Přesun hmot pro armatury stanovený z hmotnosti přesunovaného materiálu vodorovná dopravní vzdálenost do 50 m v objektech výšky přes 6 do 12 m</t>
  </si>
  <si>
    <t>998734181</t>
  </si>
  <si>
    <t>Příplatek k přesunu hmot tonážní 734 prováděný bez použití mechanizace</t>
  </si>
  <si>
    <t>1798370081</t>
  </si>
  <si>
    <t>Přesun hmot pro armatury stanovený z hmotnosti přesunovaného materiálu Příplatek k cenám za přesun prováděný bez použití mechanizace pro jakoukoliv výšku objektu</t>
  </si>
  <si>
    <t>735</t>
  </si>
  <si>
    <t>Ústřední vytápění - otopná tělesa</t>
  </si>
  <si>
    <t>735111810</t>
  </si>
  <si>
    <t>Demontáž otopného tělesa litinového článkového</t>
  </si>
  <si>
    <t>-1019893266</t>
  </si>
  <si>
    <t>Demontáž otopných těles litinových článkových</t>
  </si>
  <si>
    <t>735152275</t>
  </si>
  <si>
    <t>Otopné těleso panelové VK jednodeskové 1 přídavná přestupní plocha výška/délka 600/800 mm výkon 802 W</t>
  </si>
  <si>
    <t>-2117192861</t>
  </si>
  <si>
    <t>Otopná tělesa panelová VK jednodesková PN 1,0 MPa, T do 110°C s jednou přídavnou přestupní plochou výšky tělesa 600 mm stavební délky / výkonu 800 mm / 802 W</t>
  </si>
  <si>
    <t>735152276</t>
  </si>
  <si>
    <t>Otopné těleso panelové VK jednodeskové 1 přídavná přestupní plocha výška/délka 600/900 mm výkon 902 W</t>
  </si>
  <si>
    <t>212823380</t>
  </si>
  <si>
    <t>Otopná tělesa panelová VK jednodesková PN 1,0 MPa, T do 110°C s jednou přídavnou přestupní plochou výšky tělesa 600 mm stavební délky / výkonu 900 mm / 902 W</t>
  </si>
  <si>
    <t>735152277</t>
  </si>
  <si>
    <t>Otopné těleso panel VK jednodeskové 1 přídavná přestupní plocha výška/délka 600/1000 mm výkon 1002 W</t>
  </si>
  <si>
    <t>-1220602097</t>
  </si>
  <si>
    <t>Otopná tělesa panelová VK jednodesková PN 1,0 MPa, T do 110°C s jednou přídavnou přestupní plochou výšky tělesa 600 mm stavební délky / výkonu 1000 mm / 1002 W</t>
  </si>
  <si>
    <t>735152278</t>
  </si>
  <si>
    <t>Otopné těleso panel VK jednodeskové 1 přídavná přestupní plocha výška/délka 600/1100 mm výkon 1102 W</t>
  </si>
  <si>
    <t>1648168590</t>
  </si>
  <si>
    <t>Otopná tělesa panelová VK jednodesková PN 1,0 MPa, T do 110°C s jednou přídavnou přestupní plochou výšky tělesa 600 mm stavební délky / výkonu 1100 mm / 1102 W</t>
  </si>
  <si>
    <t>735152472</t>
  </si>
  <si>
    <t>Otopné těleso panelové VK dvoudeskové 1 přídavná přestupní plocha výška/délka 600/500 mm výkon 644 W</t>
  </si>
  <si>
    <t>1995236266</t>
  </si>
  <si>
    <t>Otopná tělesa panelová VK dvoudesková PN 1,0 MPa, T do 110°C s jednou přídavnou přestupní plochou výšky tělesa 600 mm stavební délky / výkonu 500 mm / 644 W</t>
  </si>
  <si>
    <t>735152473</t>
  </si>
  <si>
    <t>Otopné těleso panelové VK dvoudeskové 1 přídavná přestupní plocha výška/délka 600/600 mm výkon 773 W</t>
  </si>
  <si>
    <t>-1747978318</t>
  </si>
  <si>
    <t>Otopná tělesa panelová VK dvoudesková PN 1,0 MPa, T do 110°C s jednou přídavnou přestupní plochou výšky tělesa 600 mm stavební délky / výkonu 600 mm / 773 W</t>
  </si>
  <si>
    <t>735152475</t>
  </si>
  <si>
    <t>Otopné těleso panelové VK dvoudeskové 1 přídavná přestupní plocha výška/délka 600/800 mm výkon 1030 W</t>
  </si>
  <si>
    <t>899916414</t>
  </si>
  <si>
    <t>Otopná tělesa panelová VK dvoudesková PN 1,0 MPa, T do 110°C s jednou přídavnou přestupní plochou výšky tělesa 600 mm stavební délky / výkonu 800 mm / 1030 W</t>
  </si>
  <si>
    <t>735152477</t>
  </si>
  <si>
    <t>Otopné těleso panelové VK dvoudeskové 1 přídavná přestupní plocha výška/délka 600/1000 mm výkon 1288 W</t>
  </si>
  <si>
    <t>-583726535</t>
  </si>
  <si>
    <t>Otopná tělesa panelová VK dvoudesková PN 1,0 MPa, T do 110°C s jednou přídavnou přestupní plochou výšky tělesa 600 mm stavební délky / výkonu 1000 mm / 1288 W</t>
  </si>
  <si>
    <t>735152478</t>
  </si>
  <si>
    <t>Otopné těleso panelové VK dvoudeskové 1 přídavná přestupní plocha výška/délka 600/1100 mm výkon 1417 W</t>
  </si>
  <si>
    <t>505727931</t>
  </si>
  <si>
    <t>Otopná tělesa panelová VK dvoudesková PN 1,0 MPa, T do 110°C s jednou přídavnou přestupní plochou výšky tělesa 600 mm stavební délky / výkonu 1100 mm / 1417 W</t>
  </si>
  <si>
    <t>735152479</t>
  </si>
  <si>
    <t>Otopné těleso panelové VK dvoudeskové 1 přídavná přestupní plocha výška/délka 600/1200 mm výkon 1546 W</t>
  </si>
  <si>
    <t>-1795016098</t>
  </si>
  <si>
    <t>Otopná tělesa panelová VK dvoudesková PN 1,0 MPa, T do 110°C s jednou přídavnou přestupní plochou výšky tělesa 600 mm stavební délky / výkonu 1200 mm / 1546 W</t>
  </si>
  <si>
    <t>735152480</t>
  </si>
  <si>
    <t>Otopné těleso panelové VK dvoudeskové 1 přídavná přestupní plocha výška/délka 600/1400 mm výkon 1803 W</t>
  </si>
  <si>
    <t>187163866</t>
  </si>
  <si>
    <t>Otopná tělesa panelová VK dvoudesková PN 1,0 MPa, T do 110°C s jednou přídavnou přestupní plochou výšky tělesa 600 mm stavební délky / výkonu 1400 mm / 1803 W</t>
  </si>
  <si>
    <t>735152579</t>
  </si>
  <si>
    <t>Otopné těleso panelové VK dvoudeskové 2 přídavné přestupní plochy výška/délka 600/1200 mm výkon 2015 W</t>
  </si>
  <si>
    <t>-1563803750</t>
  </si>
  <si>
    <t>Otopná tělesa panelová VK dvoudesková PN 1,0 MPa, T do 110°C se dvěma přídavnými přestupními plochami výšky tělesa 600 mm stavební délky / výkonu 1200 mm / 2015 W</t>
  </si>
  <si>
    <t>735152580</t>
  </si>
  <si>
    <t>Otopné těleso panelové VK dvoudeskové 2 přídavné přestupní plochy výška/délka 600/1400 mm výkon 2351 W</t>
  </si>
  <si>
    <t>2048016783</t>
  </si>
  <si>
    <t>Otopná tělesa panelová VK dvoudesková PN 1,0 MPa, T do 110°C se dvěma přídavnými přestupními plochami výšky tělesa 600 mm stavební délky / výkonu 1400 mm / 2351 W</t>
  </si>
  <si>
    <t>735152679</t>
  </si>
  <si>
    <t>Otopné těleso panelové VK třídeskové 3 přídavné přestupní plochy výška/délka 600/1200 mm výkon 2887 W</t>
  </si>
  <si>
    <t>1352199867</t>
  </si>
  <si>
    <t>Otopná tělesa panelová VK třídesková PN 1,0 MPa, T do 110°C se třemi přídavnými přestupními plochami výšky tělesa 600 mm stavební délky / výkonu 1200 mm / 2887 W</t>
  </si>
  <si>
    <t>735890802</t>
  </si>
  <si>
    <t>Přemístění demontovaného otopného tělesa vodorovně 100 m v objektech výšky přes 6 do 12 m</t>
  </si>
  <si>
    <t>1791776290</t>
  </si>
  <si>
    <t>Vnitrostaveništní přemístění vybouraných (demontovaných) hmot otopných těles vodorovně do 100 m v objektech výšky přes 6 do 12 m</t>
  </si>
  <si>
    <t>998735102</t>
  </si>
  <si>
    <t>Přesun hmot tonážní pro otopná tělesa v objektech v přes 6 do 12 m</t>
  </si>
  <si>
    <t>-1190036666</t>
  </si>
  <si>
    <t>Přesun hmot pro otopná tělesa stanovený z hmotnosti přesunovaného materiálu vodorovná dopravní vzdálenost do 50 m v objektech výšky přes 6 do 12 m</t>
  </si>
  <si>
    <t>998735181</t>
  </si>
  <si>
    <t>Příplatek k přesunu hmot tonážní 735 prováděný bez použití mechanizace</t>
  </si>
  <si>
    <t>865615137</t>
  </si>
  <si>
    <t>Přesun hmot pro otopná tělesa stanovený z hmotnosti přesunovaného materiálu Příplatek k cenám za přesun prováděný bez použití mechanizace pro jakoukoliv výšku objektu</t>
  </si>
  <si>
    <t>HZS2221</t>
  </si>
  <si>
    <t>Hodinová zúčtovací sazba topenář</t>
  </si>
  <si>
    <t>142551932</t>
  </si>
  <si>
    <t>Hodinové zúčtovací sazby profesí PSV provádění stavebních instalací topenář</t>
  </si>
  <si>
    <t>"Kompletace a montáž prvků MaR a EI" 30,00</t>
  </si>
  <si>
    <t>"Uvedení do provozu - zprovoznění sytému, vyregulování"20,00</t>
  </si>
  <si>
    <t>HZS2491</t>
  </si>
  <si>
    <t>Hodinová zúčtovací sazba dělník zednických výpomocí</t>
  </si>
  <si>
    <t>711337486</t>
  </si>
  <si>
    <t>Hodinové zúčtovací sazby profesí PSV zednické výpomoci a pomocné práce PSV dělník zednických výpomocí</t>
  </si>
  <si>
    <t>043002000</t>
  </si>
  <si>
    <t>Zkoušky a ostatní měření</t>
  </si>
  <si>
    <t>1098726316</t>
  </si>
  <si>
    <t>"topná a funkční zkoušky" 24,00</t>
  </si>
  <si>
    <t>05 - Chlazení</t>
  </si>
  <si>
    <t xml:space="preserve">    724 - Zdravotechnika - strojní vybavení</t>
  </si>
  <si>
    <t xml:space="preserve">    741 - Elektroinstalace - silnoproud</t>
  </si>
  <si>
    <t xml:space="preserve">    751 - Vzduchotechnika</t>
  </si>
  <si>
    <t xml:space="preserve">    23-M - Montáže potrubí</t>
  </si>
  <si>
    <t>2083921015</t>
  </si>
  <si>
    <t>724</t>
  </si>
  <si>
    <t>Zdravotechnika - strojní vybavení</t>
  </si>
  <si>
    <t>724249025</t>
  </si>
  <si>
    <t>Montáž filtr domácí na studenou nebo teplou vodu do G 2" ostatní typ</t>
  </si>
  <si>
    <t>577265466</t>
  </si>
  <si>
    <t>Zařízení pro úpravu vody montáž čerpadel dávkovacích proporcionálních ostatních typů od 3/4" do G 2"</t>
  </si>
  <si>
    <t>48481002</t>
  </si>
  <si>
    <t>přečerpávač kondenzátu</t>
  </si>
  <si>
    <t>-138259766</t>
  </si>
  <si>
    <t>998724102</t>
  </si>
  <si>
    <t>Přesun hmot tonážní pro strojní vybavení v objektech v přes 6 do 12 m</t>
  </si>
  <si>
    <t>557695520</t>
  </si>
  <si>
    <t>Přesun hmot pro strojní vybavení stanovený z hmotnosti přesunovaného materiálu vodorovná dopravní vzdálenost do 50 m v objektech výšky přes 6 do 12 m</t>
  </si>
  <si>
    <t>998724181</t>
  </si>
  <si>
    <t>Příplatek k přesunu hmot tonážní 724 prováděný bez použití mechanizace</t>
  </si>
  <si>
    <t>-483519531</t>
  </si>
  <si>
    <t>Přesun hmot pro strojní vybavení stanovený z hmotnosti přesunovaného materiálu Příplatek k ceně za přesun prováděný bez použití mechanizace pro jakoukoliv výšku objektu</t>
  </si>
  <si>
    <t>741</t>
  </si>
  <si>
    <t>Elektroinstalace - silnoproud</t>
  </si>
  <si>
    <t>741124706</t>
  </si>
  <si>
    <t>Montáž kabel Cu stíněný ovládací žíly 2 až 10x1,5 mm2 uložený volně (např. JYTY)</t>
  </si>
  <si>
    <t>1655426591</t>
  </si>
  <si>
    <t>Montáž kabelů měděných ovládacích bez ukončení uložených volně stíněných ovládacích s plným jádrem (např. JYTY) počtu a průměru žil 2 až 10x1,5 mm2</t>
  </si>
  <si>
    <t>34143306</t>
  </si>
  <si>
    <t>kabel ovládací flexibilní jádro Cu lanovené izolace PVC plášť PVC 300/500V (CMSM) 5x1,50mm2</t>
  </si>
  <si>
    <t>375754091</t>
  </si>
  <si>
    <t>25*1,15 "Přepočtené koeficientem množství</t>
  </si>
  <si>
    <t>998741103</t>
  </si>
  <si>
    <t>Přesun hmot tonážní pro silnoproud v objektech v přes 12 do 24 m</t>
  </si>
  <si>
    <t>1941807435</t>
  </si>
  <si>
    <t>Přesun hmot pro silnoproud stanovený z hmotnosti přesunovaného materiálu vodorovná dopravní vzdálenost do 50 m v objektech výšky přes 12 do 24 m</t>
  </si>
  <si>
    <t>998741181</t>
  </si>
  <si>
    <t>Příplatek k přesunu hmot tonážní 741 prováděný bez použití mechanizace</t>
  </si>
  <si>
    <t>189520732</t>
  </si>
  <si>
    <t>Přesun hmot pro silnoproud stanovený z hmotnosti přesunovaného materiálu Příplatek k ceně za přesun prováděný bez použití mechanizace pro jakoukoliv výšku objektu</t>
  </si>
  <si>
    <t>751</t>
  </si>
  <si>
    <t>751711112</t>
  </si>
  <si>
    <t>Montáž klimatizační jednotky vnitřní nástěnné o výkonu přes 3,5 do 5 kW</t>
  </si>
  <si>
    <t>1677480675</t>
  </si>
  <si>
    <t>Montáž klimatizační jednotky vnitřní nástěnné o výkonu (pro objem místnosti) přes 3,5 do 5 kW (přes 35 do 50 m3)</t>
  </si>
  <si>
    <t>42952002</t>
  </si>
  <si>
    <t>jednotka klimatizační nástěnná o výkonu do 5,0kW</t>
  </si>
  <si>
    <t>-771518861</t>
  </si>
  <si>
    <t>751711861</t>
  </si>
  <si>
    <t>Demontáž klimatizační jednotky vnitřní parapetní o výkonu do 9 kW</t>
  </si>
  <si>
    <t>-573629011</t>
  </si>
  <si>
    <t>Demontáž klimatizační jednotky vnitřní parapetní o výkonu (pro objem místnosti) do 9 kW (do 90 m3)</t>
  </si>
  <si>
    <t>751721111</t>
  </si>
  <si>
    <t>Montáž klimatizační jednotky venkovní s jednofázovým napájením do 2 vnitřních jednotek</t>
  </si>
  <si>
    <t>-1006697811</t>
  </si>
  <si>
    <t>Montáž klimatizační jednotky venkovní jednofázové napájení do 2 vnitřních jednotek</t>
  </si>
  <si>
    <t>42952015</t>
  </si>
  <si>
    <t>jednotka klimatizační venkovní jednofázové napájení do 2 vnitřních jednotek o výkonu do 5,5kW</t>
  </si>
  <si>
    <t>-997775762</t>
  </si>
  <si>
    <t>751791111</t>
  </si>
  <si>
    <t>Montáž napojovacího měděného potrubí předizolovaného 6 (1/4" x 0,8)</t>
  </si>
  <si>
    <t>74389903</t>
  </si>
  <si>
    <t>Montáž napojovacího potrubí měděného předizolovaného, D mm (" x tl. stěny) 6 (1/4" x 0,8)</t>
  </si>
  <si>
    <t>42981907</t>
  </si>
  <si>
    <t>trubka předizolovaná Cu 1/4" (6 mm), stěna tl. 0,8 mm, izolace 9 mm</t>
  </si>
  <si>
    <t>-1295569196</t>
  </si>
  <si>
    <t>23*1,03 "Přepočtené koeficientem množství</t>
  </si>
  <si>
    <t>751791112</t>
  </si>
  <si>
    <t>Montáž napojovacího měděného potrubí předizolovaného 10 (3/8" x 0,8)</t>
  </si>
  <si>
    <t>-482316224</t>
  </si>
  <si>
    <t>Montáž napojovacího potrubí měděného předizolovaného, D mm (" x tl. stěny) 10 (3/8" x 0,8)</t>
  </si>
  <si>
    <t>42981908</t>
  </si>
  <si>
    <t>trubka předizolovaná Cu 3/8" (10 mm), stěna tl. 0,8 mm, izolace 9 mm</t>
  </si>
  <si>
    <t>-2145595722</t>
  </si>
  <si>
    <t>15*1,03 "Přepočtené koeficientem množství</t>
  </si>
  <si>
    <t>751791113</t>
  </si>
  <si>
    <t>Montáž napojovacího měděného potrubí předizolovaného 12 (1/2" x 0,8)</t>
  </si>
  <si>
    <t>-1251941535</t>
  </si>
  <si>
    <t>Montáž napojovacího potrubí měděného předizolovaného, D mm (" x tl. stěny) 12 (1/2" x 0,8)</t>
  </si>
  <si>
    <t>42981909</t>
  </si>
  <si>
    <t>trubka předizolovaná Cu 1/2" (12 mm), stěna tl. 0,8 mm, izolace 9 mm</t>
  </si>
  <si>
    <t>1502605354</t>
  </si>
  <si>
    <t>8*1,03 "Přepočtené koeficientem množství</t>
  </si>
  <si>
    <t>751-R.pol.01</t>
  </si>
  <si>
    <t>Doplnění chladiva R32</t>
  </si>
  <si>
    <t>-1995743905</t>
  </si>
  <si>
    <t>998751102</t>
  </si>
  <si>
    <t>Přesun hmot tonážní pro vzduchotechniku v objektech výšky přes 12 do 24 m</t>
  </si>
  <si>
    <t>-7852641</t>
  </si>
  <si>
    <t>Přesun hmot pro vzduchotechniku stanovený z hmotnosti přesunovaného materiálu vodorovná dopravní vzdálenost do 100 m v objektech výšky přes 12 do 24 m</t>
  </si>
  <si>
    <t>998751181</t>
  </si>
  <si>
    <t>Příplatek k přesunu hmot tonážní 751 prováděný bez použití mechanizace pro jakoukoliv výšku objektu</t>
  </si>
  <si>
    <t>-1226393016</t>
  </si>
  <si>
    <t>Přesun hmot pro vzduchotechniku stanovený z hmotnosti přesunovaného materiálu Příplatek k cenám za přesun prováděný bez použití mechanizace pro jakoukoliv výšku objektu</t>
  </si>
  <si>
    <t>767995111</t>
  </si>
  <si>
    <t>Montáž atypických zámečnických konstrukcí hm do 5 kg</t>
  </si>
  <si>
    <t>991315201</t>
  </si>
  <si>
    <t>Montáž ostatních atypických zámečnických konstrukcí hmotnosti do 5 kg</t>
  </si>
  <si>
    <t>314R.pol.01</t>
  </si>
  <si>
    <t>pomocné ocel.konstrukce</t>
  </si>
  <si>
    <t>1948057620</t>
  </si>
  <si>
    <t>Spojovací materiál</t>
  </si>
  <si>
    <t>23-M</t>
  </si>
  <si>
    <t>Montáže potrubí</t>
  </si>
  <si>
    <t>230120071</t>
  </si>
  <si>
    <t>Značení potrubí smaltovým štítkem nerezovým drátem D 0,5 mm</t>
  </si>
  <si>
    <t>221327819</t>
  </si>
  <si>
    <t>Značení potrubí smaltovaným štítkem upevněným nerezovým drátem Ø 0,5 mm</t>
  </si>
  <si>
    <t>35442114</t>
  </si>
  <si>
    <t>štítek plastový - bez označení</t>
  </si>
  <si>
    <t>-882062771</t>
  </si>
  <si>
    <t>092203000</t>
  </si>
  <si>
    <t>Náklady na zaškolení</t>
  </si>
  <si>
    <t>1700285750</t>
  </si>
  <si>
    <t>07 - Elektro - silnoproud</t>
  </si>
  <si>
    <t xml:space="preserve">    22-M - Montáže technologických zařízení pro dopravní stavby</t>
  </si>
  <si>
    <t>741 - R - 001</t>
  </si>
  <si>
    <t>Rozvaděč RH pole1, pole2 (viz.výkres č. 7) - D+M</t>
  </si>
  <si>
    <t>-1647170494</t>
  </si>
  <si>
    <t>741 - R - 002</t>
  </si>
  <si>
    <t>Hlavní ochranná přípojnice HOP, pomocná POP - D+M</t>
  </si>
  <si>
    <t>-976179146</t>
  </si>
  <si>
    <t>741 - R - 004</t>
  </si>
  <si>
    <t>Montáž spínač třífázový, 16A, se zapojením vodičů</t>
  </si>
  <si>
    <t>455101260</t>
  </si>
  <si>
    <t>345 - R - 005</t>
  </si>
  <si>
    <t>Přístroj vypínače třífázového nástěnného, 16A</t>
  </si>
  <si>
    <t>571798657</t>
  </si>
  <si>
    <t>741 - R - 008</t>
  </si>
  <si>
    <t>Montáž zasuvky 24V se zapojením vodičů</t>
  </si>
  <si>
    <t>1007517948</t>
  </si>
  <si>
    <t>345 -R - 009</t>
  </si>
  <si>
    <t>Přístroj zásuvky 24V zapuštěné</t>
  </si>
  <si>
    <t>1028409481</t>
  </si>
  <si>
    <t>741112001</t>
  </si>
  <si>
    <t>Montáž krabice zapuštěná plastová kruhová</t>
  </si>
  <si>
    <t>1773859284</t>
  </si>
  <si>
    <t>Montáž krabic elektroinstalačních bez napojení na trubky a lišty, demontáže a montáže víčka a přístroje protahovacích nebo odbočných zapuštěných plastových kruhových</t>
  </si>
  <si>
    <t>34571519</t>
  </si>
  <si>
    <t>krabice univerzální odbočná z PH s víčkem, D 73,5mmx43mm</t>
  </si>
  <si>
    <t>595072874</t>
  </si>
  <si>
    <t>741112003</t>
  </si>
  <si>
    <t>Montáž krabice zapuštěná plastová čtyřhranná</t>
  </si>
  <si>
    <t>-709734335</t>
  </si>
  <si>
    <t>Montáž krabic elektroinstalačních bez napojení na trubky a lišty, demontáže a montáže víčka a přístroje protahovacích nebo odbočných zapuštěných plastových čtyřhranných</t>
  </si>
  <si>
    <t>34571512</t>
  </si>
  <si>
    <t>krabice přístrojová instalační 500V, 71x71x42mm</t>
  </si>
  <si>
    <t>247370293</t>
  </si>
  <si>
    <t>741122011</t>
  </si>
  <si>
    <t>Montáž kabel Cu bez ukončení uložený pod omítku plný kulatý 2x1,5 až 2,5 mm2 (např. CYKY)</t>
  </si>
  <si>
    <t>-1786769852</t>
  </si>
  <si>
    <t>Montáž kabelů měděných bez ukončení uložených pod omítku plných kulatých (např. CYKY), počtu a průřezu žil 2x1,5 až 2,5 mm2</t>
  </si>
  <si>
    <t>34111005</t>
  </si>
  <si>
    <t>kabel instalační jádro Cu plné izolace PVC plášť PVC 450/750V (CYKY) 2x1,5mm2</t>
  </si>
  <si>
    <t>334908991</t>
  </si>
  <si>
    <t>250*1,15 "Přepočtené koeficientem množství</t>
  </si>
  <si>
    <t>741122611</t>
  </si>
  <si>
    <t>Montáž kabel Cu plný kulatý žíla 3x1,5 až 6 mm2 uložený pevně (např. CYKY)</t>
  </si>
  <si>
    <t>-409623276</t>
  </si>
  <si>
    <t>Montáž kabelů měděných bez ukončení uložených pevně plných kulatých nebo bezhalogenových (např. CYKY) počtu a průřezu žil 3x1,5 až 6 mm2</t>
  </si>
  <si>
    <t>930+430</t>
  </si>
  <si>
    <t>34111030</t>
  </si>
  <si>
    <t>kabel instalační jádro Cu plné izolace PVC plášť PVC 450/750V (CYKY) 3x1,5mm2</t>
  </si>
  <si>
    <t>-1032074226</t>
  </si>
  <si>
    <t>430*1,15 "Přepočtené koeficientem množství</t>
  </si>
  <si>
    <t>741122641</t>
  </si>
  <si>
    <t>Montáž kabel Cu plný kulatý žíla 5x1,5 až 2,5 mm2 uložený pevně (např. CYKY)</t>
  </si>
  <si>
    <t>795894080</t>
  </si>
  <si>
    <t>Montáž kabelů měděných bez ukončení uložených pevně plných kulatých nebo bezhalogenových (např. CYKY) počtu a průřezu žil 5x1,5 až 2,5 mm2</t>
  </si>
  <si>
    <t>34111094</t>
  </si>
  <si>
    <t>kabel instalační jádro Cu plné izolace PVC plášť PVC 450/750V (CYKY) 5x2,5mm2</t>
  </si>
  <si>
    <t>-1207830379</t>
  </si>
  <si>
    <t>80*1,15 "Přepočtené koeficientem množství</t>
  </si>
  <si>
    <t>741122642</t>
  </si>
  <si>
    <t>Montáž kabel Cu plný kulatý žíla 5x4 až 6 mm2 uložený pevně (např. CYKY)</t>
  </si>
  <si>
    <t>365815195</t>
  </si>
  <si>
    <t>Montáž kabelů měděných bez ukončení uložených pevně plných kulatých nebo bezhalogenových (např. CYKY) počtu a průřezu žil 5x4 až 6 mm2</t>
  </si>
  <si>
    <t>34111098</t>
  </si>
  <si>
    <t>kabel instalační jádro Cu plné izolace PVC plášť PVC 450/750V (CYKY) 5x4mm2</t>
  </si>
  <si>
    <t>-726491206</t>
  </si>
  <si>
    <t>130*1,15 "Přepočtené koeficientem množství</t>
  </si>
  <si>
    <t>741122743</t>
  </si>
  <si>
    <t>Montáž kabel Cu plný kulatý pancéřovaný žíla 5x6 až 10 mm2 uložený pevně (např. CYKYDY)</t>
  </si>
  <si>
    <t>915966237</t>
  </si>
  <si>
    <t>Montáž kabelů měděných bez ukončení uložených pevně plných kulatých pancéřovaných (např. CYKYDY) počtu a průřezu žil 5x6 až 10 mm2</t>
  </si>
  <si>
    <t>34111100</t>
  </si>
  <si>
    <t>kabel instalační jádro Cu plné izolace PVC plášť PVC 450/750V (CYKY) 5x6mm2</t>
  </si>
  <si>
    <t>1175132934</t>
  </si>
  <si>
    <t>340*1,15 "Přepočtené koeficientem množství</t>
  </si>
  <si>
    <t>741310001</t>
  </si>
  <si>
    <t>Montáž vypínač nástěnný 1-jednopólový prostředí normální se zapojením vodičů</t>
  </si>
  <si>
    <t>-1572005308</t>
  </si>
  <si>
    <t>Montáž spínačů jedno nebo dvoupólových nástěnných se zapojením vodičů, pro prostředí normální vypínačů, řazení 1-jednopólových</t>
  </si>
  <si>
    <t>34535512</t>
  </si>
  <si>
    <t>spínač jednopólový 10A bílý</t>
  </si>
  <si>
    <t>-167668547</t>
  </si>
  <si>
    <t>741310001.1</t>
  </si>
  <si>
    <t>326628710</t>
  </si>
  <si>
    <t>345 - R - 006</t>
  </si>
  <si>
    <t>spínač řazení 1 16A bílý</t>
  </si>
  <si>
    <t>1202069017</t>
  </si>
  <si>
    <t>741310021</t>
  </si>
  <si>
    <t>Montáž přepínač nástěnný 5-sériový prostředí normální se zapojením vodičů</t>
  </si>
  <si>
    <t>115263897</t>
  </si>
  <si>
    <t>Montáž spínačů jedno nebo dvoupólových nástěnných se zapojením vodičů, pro prostředí normální přepínačů, řazení 5-sériových</t>
  </si>
  <si>
    <t>34535573</t>
  </si>
  <si>
    <t>spínač řazení 5 10A bílý</t>
  </si>
  <si>
    <t>956492441</t>
  </si>
  <si>
    <t>741310022</t>
  </si>
  <si>
    <t>Montáž přepínač nástěnný 6-střídavý prostředí normální se zapojením vodičů</t>
  </si>
  <si>
    <t>1623148993</t>
  </si>
  <si>
    <t>Montáž spínačů jedno nebo dvoupólových nástěnných se zapojením vodičů, pro prostředí normální přepínačů, řazení 6-střídavých</t>
  </si>
  <si>
    <t>34535552</t>
  </si>
  <si>
    <t>přepínač střídavý řazení 6 10A 3553-01289 bílý</t>
  </si>
  <si>
    <t>-1659775841</t>
  </si>
  <si>
    <t>741310025</t>
  </si>
  <si>
    <t>Montáž přepínač nástěnný 7-křížový prostředí normální se zapojením vodičů</t>
  </si>
  <si>
    <t>-596340572</t>
  </si>
  <si>
    <t>Montáž spínačů jedno nebo dvoupólových nástěnných se zapojením vodičů, pro prostředí normální přepínačů, řazení 7-křížových</t>
  </si>
  <si>
    <t>34536490</t>
  </si>
  <si>
    <t>kryt spínače jednopáčkový jednoduchý pro spínače řazení 1,2,6,7,1/0 3558A-A651</t>
  </si>
  <si>
    <t>-5307892</t>
  </si>
  <si>
    <t>741310031</t>
  </si>
  <si>
    <t>Montáž vypínač nástěnný 1-jednopólový prostředí venkovní/mokré se zapojením vodičů</t>
  </si>
  <si>
    <t>93020922</t>
  </si>
  <si>
    <t>Montáž spínačů jedno nebo dvoupólových nástěnných se zapojením vodičů, pro prostředí venkovní nebo mokré vypínačů, řazení 1-jednopólových</t>
  </si>
  <si>
    <t>34535515</t>
  </si>
  <si>
    <t>spínač jednopólový 10A bílý, slonová kost</t>
  </si>
  <si>
    <t>1745747915</t>
  </si>
  <si>
    <t>741310041</t>
  </si>
  <si>
    <t>Montáž přepínač nástěnný 5-sériový prostředí venkovní/mokré se zapojením vodičů</t>
  </si>
  <si>
    <t>1653292666</t>
  </si>
  <si>
    <t>Montáž spínačů jedno nebo dvoupólových nástěnných se zapojením vodičů, pro prostředí venkovní nebo mokré přepínačů, řazení 5-sériových</t>
  </si>
  <si>
    <t>34539002</t>
  </si>
  <si>
    <t>přístroj přepínače sériového, řazení 5 šroubové svorky</t>
  </si>
  <si>
    <t>-1521672442</t>
  </si>
  <si>
    <t>741310042</t>
  </si>
  <si>
    <t>Montáž přepínač nástěnný 6-střídavý prostředí venkovní/mokré se zapojením vodičů</t>
  </si>
  <si>
    <t>1961180286</t>
  </si>
  <si>
    <t>Montáž spínačů jedno nebo dvoupólových nástěnných se zapojením vodičů, pro prostředí venkovní nebo mokré přepínačů, řazení 6-střídavých</t>
  </si>
  <si>
    <t>34535553</t>
  </si>
  <si>
    <t>přepínač střídavý řazení 6 10A bílý</t>
  </si>
  <si>
    <t>-1053455628</t>
  </si>
  <si>
    <t>741310112</t>
  </si>
  <si>
    <t>Montáž ovladač (polo)zapuštěný bezšroubové připojení 1/0-tlačítkový zapínací se zapojením vodičů</t>
  </si>
  <si>
    <t>1126239948</t>
  </si>
  <si>
    <t>Montáž spínačů jedno nebo dvoupólových polozapuštěných nebo zapuštěných se zapojením vodičů bezšroubové připojení ovladačů, řazení 1/0-tlačítkových zapínacích</t>
  </si>
  <si>
    <t>610152745</t>
  </si>
  <si>
    <t>741310237</t>
  </si>
  <si>
    <t>Montáž přepínač (polo)zapuštěný šroubové připojení 6+1-sériový střídavý se zapojením vodičů</t>
  </si>
  <si>
    <t>7409070</t>
  </si>
  <si>
    <t>Montáž spínačů jedno nebo dvoupólových polozapuštěných nebo zapuštěných se zapojením vodičů šroubové připojení, pro prostředí normální přepínačů, řazení 6+1-sériových střídavých</t>
  </si>
  <si>
    <t>34539007</t>
  </si>
  <si>
    <t>přístroj přepínače dvojitého střídavého, řazení 6+6(6+1) šroubové svorky</t>
  </si>
  <si>
    <t>-100203850</t>
  </si>
  <si>
    <t>741311002</t>
  </si>
  <si>
    <t>Montáž spínač soumrakový se zapojením vodičů</t>
  </si>
  <si>
    <t>375193610</t>
  </si>
  <si>
    <t>Montáž spínačů speciálních se zapojením vodičů soumrakových</t>
  </si>
  <si>
    <t>345 - R - 003</t>
  </si>
  <si>
    <t>Soumrakový spínač pro instalaci na fasádu</t>
  </si>
  <si>
    <t>979174945</t>
  </si>
  <si>
    <t>741311004</t>
  </si>
  <si>
    <t>Montáž čidlo pohybu nástěnné se zapojením vodičů</t>
  </si>
  <si>
    <t>-1496353199</t>
  </si>
  <si>
    <t>Montáž spínačů speciálních se zapojením vodičů čidla pohybu nástěnného</t>
  </si>
  <si>
    <t>345 - R - 007</t>
  </si>
  <si>
    <t>Pohybové čidlo pro ovládání svítdiel, 180°, IP20</t>
  </si>
  <si>
    <t>-484409922</t>
  </si>
  <si>
    <t>741313003</t>
  </si>
  <si>
    <t>Montáž zásuvka (polo)zapuštěná bezšroubové připojení 2x(2P+PE) dvojnásobná se zapojením vodičů</t>
  </si>
  <si>
    <t>-1063369227</t>
  </si>
  <si>
    <t>Montáž zásuvek domovních se zapojením vodičů bezšroubové připojení polozapuštěných nebo zapuštěných 10/16 A, provedení 2x (2P + PE) dvojnásobná</t>
  </si>
  <si>
    <t>34555242</t>
  </si>
  <si>
    <t>zásuvka zápustná dvojnásobná, šikmá, s clonkami, bezšroubové svorky</t>
  </si>
  <si>
    <t>-916351431</t>
  </si>
  <si>
    <t>741313005</t>
  </si>
  <si>
    <t>Montáž zásuvka (polo)zapuštěná bezšroubové připojení 2P + PE s přepěťovou ochranou se zapojením vodičů</t>
  </si>
  <si>
    <t>-1363832542</t>
  </si>
  <si>
    <t>Montáž zásuvek domovních se zapojením vodičů bezšroubové připojení polozapuštěných nebo zapuštěných 10/16 A, provedení 2P + PE s ochrannými clonkami a přepěťovou ochranou</t>
  </si>
  <si>
    <t>34555244</t>
  </si>
  <si>
    <t>přístroj zásuvky zápustné jednonásobné s optickou přepěťovou ochranou, krytka s clonkami, bezšroubové svorky</t>
  </si>
  <si>
    <t>735216067</t>
  </si>
  <si>
    <t>741313031</t>
  </si>
  <si>
    <t>Montáž zásuvka vestavná šroubové připojení 1P zdířka se zapojením vodičů</t>
  </si>
  <si>
    <t>1407319440</t>
  </si>
  <si>
    <t>Montáž zásuvek domovních se zapojením vodičů šroubové připojení vestavných 10 popř. 16 A bez odvrtání profilovaného otvoru, provedení 1P zdířka</t>
  </si>
  <si>
    <t>34555101</t>
  </si>
  <si>
    <t>zásuvka 1násobná 16A bílý</t>
  </si>
  <si>
    <t>94182974</t>
  </si>
  <si>
    <t>741313081</t>
  </si>
  <si>
    <t>Montáž zásuvka chráněná v krabici šroubové připojení 2P prostředí venkovní, mokré se zapojením vodičů</t>
  </si>
  <si>
    <t>1552972737</t>
  </si>
  <si>
    <t>Montáž zásuvek domovních se zapojením vodičů šroubové připojení venkovní nebo mokré, provedení 2P</t>
  </si>
  <si>
    <t>34555229</t>
  </si>
  <si>
    <t>zásuvka nástěnná jednonásobná s víčkem, IP44, šroubové svorky</t>
  </si>
  <si>
    <t>-1689736914</t>
  </si>
  <si>
    <t>741313251</t>
  </si>
  <si>
    <t>Montáž zásuvek průmyslových nástěnných provedení IP 44 3P+N+PE 16 A se zapojením vodičů</t>
  </si>
  <si>
    <t>-1600088645</t>
  </si>
  <si>
    <t>Montáž zásuvek průmyslových se zapojením vodičů nástěnných, provedení IP 44 3P+N+PE 16 A</t>
  </si>
  <si>
    <t>35811477</t>
  </si>
  <si>
    <t>zásuvka nástěnná 16A - 5pól, řazení 3P+N+PE IP44, šroubové svorky</t>
  </si>
  <si>
    <t>-2140215059</t>
  </si>
  <si>
    <t>741313252</t>
  </si>
  <si>
    <t>Montáž zásuvek průmyslových nástěnných provedení IP 44 3P+N+PE 32 A se zapojením vodičů</t>
  </si>
  <si>
    <t>-1365414061</t>
  </si>
  <si>
    <t>Montáž zásuvek průmyslových se zapojením vodičů nástěnných, provedení IP 44 3P+N+PE 32 A</t>
  </si>
  <si>
    <t>35811480</t>
  </si>
  <si>
    <t>zásuvka nástěnná 32A - 5pól, řazení 3P+N+PE IP44, šroubové svorky</t>
  </si>
  <si>
    <t>-972715588</t>
  </si>
  <si>
    <t>741370034</t>
  </si>
  <si>
    <t>Montáž svítidlo žárovkové bytové nástěnné přisazené 2 zdroje nouzové</t>
  </si>
  <si>
    <t>-25978399</t>
  </si>
  <si>
    <t>Montáž svítidel žárovkových se zapojením vodičů bytových nebo společenských místností nástěnných přisazených 2 zdroje nouzové</t>
  </si>
  <si>
    <t>345 - R - 010</t>
  </si>
  <si>
    <t>svítidlo dočasné nouzové osvětlení, IP44 1x8W, 1h</t>
  </si>
  <si>
    <t>1534614966</t>
  </si>
  <si>
    <t>741372012</t>
  </si>
  <si>
    <t>Montáž svítidlo LED interiérové přisazené nástěnné reflektorové bez pohybového čidla se zapojením vodičů</t>
  </si>
  <si>
    <t>-1170639265</t>
  </si>
  <si>
    <t>Montáž svítidel s integrovaným zdrojem LED se zapojením vodičů interiérových přisazených nástěnných reflektorových bez pohybového čidla</t>
  </si>
  <si>
    <t>345 - R - 018</t>
  </si>
  <si>
    <t>"A" Svítidlo průmyslové refloktorové, 142W</t>
  </si>
  <si>
    <t>584349107</t>
  </si>
  <si>
    <t>741372041</t>
  </si>
  <si>
    <t>Montáž svítidlo LED bytové přisazené stropní páskové samolepící</t>
  </si>
  <si>
    <t>700954309</t>
  </si>
  <si>
    <t>345 - R - 011</t>
  </si>
  <si>
    <t>LED pásek samolepící, včetně příslušenství</t>
  </si>
  <si>
    <t>1614156119</t>
  </si>
  <si>
    <t>741372062</t>
  </si>
  <si>
    <t>Montáž svítidlo LED interiérové přisazené stropní hranaté nebo kruhové přes 0,09 do 0,36 m2 se zapojením vodičů</t>
  </si>
  <si>
    <t>-825159112</t>
  </si>
  <si>
    <t>Montáž svítidel s integrovaným zdrojem LED se zapojením vodičů interiérových přisazených stropních hranatých nebo kruhových, plochy přes 0,09 do 0,36 m2</t>
  </si>
  <si>
    <t>345 - R - 012</t>
  </si>
  <si>
    <t>"B" Kruhové LED přisazené svítidlo, mikroprizmatický kryt, D=550mm, 40W</t>
  </si>
  <si>
    <t>1408526282</t>
  </si>
  <si>
    <t>345 - R - 013</t>
  </si>
  <si>
    <t>"C" Kruhové LED přisazené svítidlo, mikroprizmatický kryt, D=370mm, 36W</t>
  </si>
  <si>
    <t>-598315078</t>
  </si>
  <si>
    <t>345 - R - 014</t>
  </si>
  <si>
    <t>"D" Interiérové LED přisazené nebo zavěšené svítidlo, 4x11,5W</t>
  </si>
  <si>
    <t>-2014526065</t>
  </si>
  <si>
    <t>345 - R - 012.1</t>
  </si>
  <si>
    <t>"E" Líniové průmyslové svítidlo do nebezpečného prostředí, přisazené, 53W</t>
  </si>
  <si>
    <t>-1030195250</t>
  </si>
  <si>
    <t>345 - R - 013.1</t>
  </si>
  <si>
    <t>"F" Interiérové LED přisazené nebo zavěšené svítidlo, 2x13,5W</t>
  </si>
  <si>
    <t>-1835374466</t>
  </si>
  <si>
    <t>345 - R - 014.1</t>
  </si>
  <si>
    <t>"G" Interiérové LED přisazené nebo závěsné svítidlo, 17W</t>
  </si>
  <si>
    <t>-901147966</t>
  </si>
  <si>
    <t>345 - R - 012.2</t>
  </si>
  <si>
    <t>"J" LED downlight hliníkový, 28W</t>
  </si>
  <si>
    <t>1285535118</t>
  </si>
  <si>
    <t>345 - R - 013.2</t>
  </si>
  <si>
    <t>Přisazené kruhové LED svítidlo, 26W</t>
  </si>
  <si>
    <t>605100038</t>
  </si>
  <si>
    <t>345 - R - 014.2</t>
  </si>
  <si>
    <t>Přisazené průmyslové LED svítidlo (želva), 26W</t>
  </si>
  <si>
    <t>-749566245</t>
  </si>
  <si>
    <t>741372112</t>
  </si>
  <si>
    <t>Montáž svítidlo LED interiérové vestavné panelové hranaté nebo kruhové přes 0,09 do 0,36 m2 se zapojením vodičů</t>
  </si>
  <si>
    <t>-1415084911</t>
  </si>
  <si>
    <t>Montáž svítidel s integrovaným zdrojem LED se zapojením vodičů interiérových vestavných stropních panelových hranatých nebo kruhových, plochy přes 0,09 do 0,36 m2</t>
  </si>
  <si>
    <t>345 - R - 015</t>
  </si>
  <si>
    <t>"I" Vestavné LED svítidlo s optikou, 600x600, 28W</t>
  </si>
  <si>
    <t>-1143125444</t>
  </si>
  <si>
    <t>345 - R - 016</t>
  </si>
  <si>
    <t>"H" Vestavné LED svítidlo s optikou 600x600, 22W</t>
  </si>
  <si>
    <t>527127235</t>
  </si>
  <si>
    <t>345 - R - 017</t>
  </si>
  <si>
    <t>"K" Vestavné LED svítidlo s optikou 600x600, 18W</t>
  </si>
  <si>
    <t>2001336239</t>
  </si>
  <si>
    <t>998741102</t>
  </si>
  <si>
    <t>Přesun hmot tonážní pro silnoproud v objektech v přes 6 do 12 m</t>
  </si>
  <si>
    <t>-226573873</t>
  </si>
  <si>
    <t>Přesun hmot pro silnoproud stanovený z hmotnosti přesunovaného materiálu vodorovná dopravní vzdálenost do 50 m v objektech výšky přes 6 do 12 m</t>
  </si>
  <si>
    <t>2120272683</t>
  </si>
  <si>
    <t>22-M</t>
  </si>
  <si>
    <t>Montáže technologických zařízení pro dopravní stavby</t>
  </si>
  <si>
    <t>741410071</t>
  </si>
  <si>
    <t>Montáž pospojování ochranné konstrukce ostatní vodičem do 16 mm2 uloženým volně nebo pod omítku</t>
  </si>
  <si>
    <t>-2092271967</t>
  </si>
  <si>
    <t>34140825</t>
  </si>
  <si>
    <t>vodič propojovací jádro Cu plné izolace PVC 450/750V (H07V-U) 1x4mm2</t>
  </si>
  <si>
    <t>1025038283</t>
  </si>
  <si>
    <t>1189648755</t>
  </si>
  <si>
    <t>HZS3222</t>
  </si>
  <si>
    <t>Hodinová zúčtovací sazba montér slaboproudých zařízení odborný</t>
  </si>
  <si>
    <t>1013900343</t>
  </si>
  <si>
    <t>Hodinové zúčtovací sazby montáží technologických zařízení na stavebních objektech montér slaboproudých zařízení odborný</t>
  </si>
  <si>
    <t>HZS4211</t>
  </si>
  <si>
    <t>Hodinová zúčtovací sazba revizní technik</t>
  </si>
  <si>
    <t>1784139563</t>
  </si>
  <si>
    <t>Hodinové zúčtovací sazby ostatních profesí revizní a kontrolní činnost revizní technik</t>
  </si>
  <si>
    <t>08 - Elektro - slaboproud</t>
  </si>
  <si>
    <t>742110001</t>
  </si>
  <si>
    <t>Montáž trubek pro slaboproud plastových ohebných uložených pod omítku se zasekáním</t>
  </si>
  <si>
    <t>2140157858</t>
  </si>
  <si>
    <t>Montáž trubek elektroinstalačních plastových ohebných uložených pod omítku včetně zasekání</t>
  </si>
  <si>
    <t>742330011</t>
  </si>
  <si>
    <t>Montáž zařízení do rozvaděče (switch, UPS, DVR, server) bez nastavení</t>
  </si>
  <si>
    <t>-986105456</t>
  </si>
  <si>
    <t>Montáž strukturované kabeláže zařízení do rozvaděče switche, UPS, DVR, server bez nastavení</t>
  </si>
  <si>
    <t>742330021</t>
  </si>
  <si>
    <t>Montáž police do rozvaděče</t>
  </si>
  <si>
    <t>-870705220</t>
  </si>
  <si>
    <t>Montáž strukturované kabeláže příslušenství a ostatní práce k rozvaděčům police</t>
  </si>
  <si>
    <t>742330024</t>
  </si>
  <si>
    <t>Montáž patch panelu 24 portů UTP/FTP</t>
  </si>
  <si>
    <t>-322907026</t>
  </si>
  <si>
    <t>Montáž strukturované kabeláže příslušenství a ostatní práce k rozvaděčům patch panelu 24 portů UTP/FTP</t>
  </si>
  <si>
    <t>742330042</t>
  </si>
  <si>
    <t>Montáž datové dvouzásuvky</t>
  </si>
  <si>
    <t>1100121031</t>
  </si>
  <si>
    <t>Montáž strukturované kabeláže zásuvek datových pod omítku, do nábytku, do parapetního žlabu nebo podlahové krabice dvouzásuvky</t>
  </si>
  <si>
    <t>742330101</t>
  </si>
  <si>
    <t>Měření metalického segmentu s vyhotovením protokolu</t>
  </si>
  <si>
    <t>-1645546467</t>
  </si>
  <si>
    <t>Montáž strukturované kabeláže měření segmentu metalického s vyhotovením protokolu</t>
  </si>
  <si>
    <t>742330811</t>
  </si>
  <si>
    <t>Demontáž zařízení do rozvaděče (switch, UPS, DVR, server)</t>
  </si>
  <si>
    <t>1788391182</t>
  </si>
  <si>
    <t>Demontáž strukturované kabeláže zařízení do rozvaděče switche, UPS, DVR, server</t>
  </si>
  <si>
    <t>34121050</t>
  </si>
  <si>
    <t>kabel sdělovací stíněný laminovanou Al fólií s příložným Cu drátem jádro Cu plné izolace PVC plášť PVC 100V (SYKFY) 5x2x0,5mm2</t>
  </si>
  <si>
    <t>610535552</t>
  </si>
  <si>
    <t>R04</t>
  </si>
  <si>
    <t>Zásuvkový panel 230V do 19" skříně - 8x zásuvka 230V dodávka včetně montáže</t>
  </si>
  <si>
    <t>504511584</t>
  </si>
  <si>
    <t>R01</t>
  </si>
  <si>
    <t>Montáž - optické Adaptéry E2000/APC (H+S), with flange, na šroubky</t>
  </si>
  <si>
    <t>1968053191</t>
  </si>
  <si>
    <t>R02</t>
  </si>
  <si>
    <t>Montáž patchpanelu 24 p do 19" skříně včetně ukončení kabeláže</t>
  </si>
  <si>
    <t>-1560902312</t>
  </si>
  <si>
    <t>R03</t>
  </si>
  <si>
    <t>Doplnění 1GB portu SFP do stávajícího switche. (materiál včetně instalace a nastavení)</t>
  </si>
  <si>
    <t>-608149400</t>
  </si>
  <si>
    <t>R05</t>
  </si>
  <si>
    <t>Demontáž stávajícího nástěnného racku včetně zařízení</t>
  </si>
  <si>
    <t>-1149132323</t>
  </si>
  <si>
    <t>R06</t>
  </si>
  <si>
    <t>L3 switch typově Cisco C2960C-8TC-L TDS</t>
  </si>
  <si>
    <t>1112870368</t>
  </si>
  <si>
    <t>R07</t>
  </si>
  <si>
    <t>Domácí telefon- instalace kompletního systému - dle tech. požadavků v dokumentaci - včetně zprovoznění a zaškolení obsluhy</t>
  </si>
  <si>
    <t>-319302735</t>
  </si>
  <si>
    <t>R08</t>
  </si>
  <si>
    <t>Hlasitá signalizace domovního telefonu (siréna min 60 dB)</t>
  </si>
  <si>
    <t>-2111768660</t>
  </si>
  <si>
    <t>R09</t>
  </si>
  <si>
    <t>El zámek do dveří pro DT - včetně drobných úprav dveří</t>
  </si>
  <si>
    <t>1174506438</t>
  </si>
  <si>
    <t>R10</t>
  </si>
  <si>
    <t>Domácí telefon - audio (bez videohovoru) možnost ovládání dveřního zámku</t>
  </si>
  <si>
    <t>1449305680</t>
  </si>
  <si>
    <t>R11</t>
  </si>
  <si>
    <t>Zdroj pro napájení DT ( umístění do rozvaděče nn na DIN lištu) včetně montáže</t>
  </si>
  <si>
    <t>-667871466</t>
  </si>
  <si>
    <t>R12</t>
  </si>
  <si>
    <t>DT - kabeláž a potřebný materiál pro montáž systému DT (specifikace dle zvoleného dodávaného zařízení)</t>
  </si>
  <si>
    <t>případ</t>
  </si>
  <si>
    <t>-1770960032</t>
  </si>
  <si>
    <t>R13</t>
  </si>
  <si>
    <t>Krabice elektroinstalační pro spojování vodičů pro EZS</t>
  </si>
  <si>
    <t>1503103524</t>
  </si>
  <si>
    <t>R14</t>
  </si>
  <si>
    <t>Montáž elektroinstalačních krabic</t>
  </si>
  <si>
    <t>-1477672351</t>
  </si>
  <si>
    <t>R16</t>
  </si>
  <si>
    <t>EZS Duální detektor s dosahem 15m a funkcí antimasking</t>
  </si>
  <si>
    <t>-1647769895</t>
  </si>
  <si>
    <t>R17</t>
  </si>
  <si>
    <t>Hlásiče Konvenční hlásiče Hlásič kouře optický konvenční napěťový</t>
  </si>
  <si>
    <t>1919618638</t>
  </si>
  <si>
    <t>R18</t>
  </si>
  <si>
    <t>EZS klávesnice pro ústředny GD</t>
  </si>
  <si>
    <t>1459956386</t>
  </si>
  <si>
    <t>R19</t>
  </si>
  <si>
    <t>EZS Koncentrátor v plastovém krytu pro 8 zón a 4 PGM výstupy</t>
  </si>
  <si>
    <t>1359848376</t>
  </si>
  <si>
    <t>R20</t>
  </si>
  <si>
    <t>EZS Systémový Ethernet (TCP/IP) komunikátor bez krytu, nové HW provedení</t>
  </si>
  <si>
    <t>441100200</t>
  </si>
  <si>
    <t>R21</t>
  </si>
  <si>
    <t>EZS MG kontakt čtyřdrátový s pracovní mezerou 20 mm</t>
  </si>
  <si>
    <t>576454409</t>
  </si>
  <si>
    <t>R22</t>
  </si>
  <si>
    <t>EZS Zálohovaná plastová siréna venkovní 110dB/1m s majákem a akumulátorem</t>
  </si>
  <si>
    <t>-60156815</t>
  </si>
  <si>
    <t>R23</t>
  </si>
  <si>
    <t>EZS Dveřní / okenní kontakt pro montáž z vnitřní strany dveří / oken</t>
  </si>
  <si>
    <t>-1412576327</t>
  </si>
  <si>
    <t>R24</t>
  </si>
  <si>
    <t>Demontáž ODF do stojanu</t>
  </si>
  <si>
    <t>-591538712</t>
  </si>
  <si>
    <t>R25</t>
  </si>
  <si>
    <t>Demontáž skříně 19"</t>
  </si>
  <si>
    <t>1031548911</t>
  </si>
  <si>
    <t>R26</t>
  </si>
  <si>
    <t>Forma kabelová, drátová a doplňky vnitřní instalace Montážní rám pro LSA lišty Profilový nosič konstrukčních skupin LSA do 19“ skříní</t>
  </si>
  <si>
    <t>1728795511</t>
  </si>
  <si>
    <t>R27</t>
  </si>
  <si>
    <t>Forma kabelová, drátová a doplňky vnitřní instalace LSA lišty LSA-PLUS lišta rozpojovací 2/10 včetně montáže na nosič v 19" skříni</t>
  </si>
  <si>
    <t>272629131</t>
  </si>
  <si>
    <t>R28</t>
  </si>
  <si>
    <t>Optické kabely Spojky a příslušenství pro optické sítě Ostatní Patch panel 24 portů CAT 5E</t>
  </si>
  <si>
    <t>586629986</t>
  </si>
  <si>
    <t>R29</t>
  </si>
  <si>
    <t>Optické kabely Spojky a příslušenství pro optické sítě Ostatní Optický pigtail do 2 m</t>
  </si>
  <si>
    <t>1917214746</t>
  </si>
  <si>
    <t>R30</t>
  </si>
  <si>
    <t>Optické kabely Spojky a příslušenství pro optické sítě Ostatní Kazeta pro uložení svárů</t>
  </si>
  <si>
    <t>1958766161</t>
  </si>
  <si>
    <t>R31</t>
  </si>
  <si>
    <t>Optické kabely Spojky a příslušenství pro optické sítě Optické Adaptéry E2000/APC (H+S), with flange, na šroubky</t>
  </si>
  <si>
    <t>449407906</t>
  </si>
  <si>
    <t>R32</t>
  </si>
  <si>
    <t>Elektroinstalační materiál Kabelové stojiny a výložníky pozinkované 19" pevná police 1U hl.250, montáž na 2 stojiny</t>
  </si>
  <si>
    <t>-1821355603</t>
  </si>
  <si>
    <t>R33</t>
  </si>
  <si>
    <t>Datová dvojzásuvka LAN kompletní (modulární provedení minijack včetně montáže a zapojení)</t>
  </si>
  <si>
    <t>-1338731717</t>
  </si>
  <si>
    <t>R34</t>
  </si>
  <si>
    <t>Zdroj UPS do 3KVA - 230V</t>
  </si>
  <si>
    <t>-577750724</t>
  </si>
  <si>
    <t>R35</t>
  </si>
  <si>
    <t>Montáž vodiče sdělovacího izolovaného v drážce pod omítkou</t>
  </si>
  <si>
    <t>1180826896</t>
  </si>
  <si>
    <t>R36</t>
  </si>
  <si>
    <t>Montáž vodiče sdělovacího izolovaného v trubce nebo liště/ v podhledu</t>
  </si>
  <si>
    <t>-421016932</t>
  </si>
  <si>
    <t>R37</t>
  </si>
  <si>
    <t>1U organizer do 19" skříně včetně montáže</t>
  </si>
  <si>
    <t>720907265</t>
  </si>
  <si>
    <t>220110186</t>
  </si>
  <si>
    <t>Montáž svorkovnice LSA-PLUS</t>
  </si>
  <si>
    <t>-219870208</t>
  </si>
  <si>
    <t>Montáž prvků pro zařízení svorkovnice</t>
  </si>
  <si>
    <t>220182302</t>
  </si>
  <si>
    <t>Ukončení optického kabelu v optickém rozvaděči pro 12 vláken</t>
  </si>
  <si>
    <t>-124785132</t>
  </si>
  <si>
    <t>220182522</t>
  </si>
  <si>
    <t>Měření útlumu optického kabelu na dopravních stavbách na 3 vlnových délkách s 12 vlákny při montáži</t>
  </si>
  <si>
    <t>1252222263</t>
  </si>
  <si>
    <t>Měření útlumu optického kabelu na dopravních stavbách na třech vlnových délkách při montáži (po položení) s 12 vlákny</t>
  </si>
  <si>
    <t>220280221</t>
  </si>
  <si>
    <t>Montáž kabely bytové uložené v trubkách nebo lištách SYKFY 5 x 2 x 0,5 mm</t>
  </si>
  <si>
    <t>777500096</t>
  </si>
  <si>
    <t>Montáž kabelu uloženého v trubkách nebo v lištách včetně odvinutí kabelu z bubnu, natáhnutí, odříznutí, zaizolování a zatažení do trubek nebo lišt, pročištění trubky, prozvonění a označení kabelu SYKFY 5 x 2 x 0,5 mm</t>
  </si>
  <si>
    <t>220322001</t>
  </si>
  <si>
    <t>Montáž zabezpečovací ústředny EZS</t>
  </si>
  <si>
    <t>-534305915</t>
  </si>
  <si>
    <t>220322002</t>
  </si>
  <si>
    <t>Montáž čidla, snímače nebo sirény pro EZS</t>
  </si>
  <si>
    <t>-564943908</t>
  </si>
  <si>
    <t>Montáž součástí EZS čidla, snímače nebo sirény</t>
  </si>
  <si>
    <t>220322003</t>
  </si>
  <si>
    <t>Montáž klávesnice nebo tabla pro EZS</t>
  </si>
  <si>
    <t>717176217</t>
  </si>
  <si>
    <t>Montáž součástí EZS klávesnice nebo tabla</t>
  </si>
  <si>
    <t>220110187</t>
  </si>
  <si>
    <t>Montáž montážního rámu LSA-PLUS</t>
  </si>
  <si>
    <t>2039249557</t>
  </si>
  <si>
    <t>Montáž prvků pro zařízení montážního rámu</t>
  </si>
  <si>
    <t>220322005</t>
  </si>
  <si>
    <t>Montáž koncentrátoru RIO bez napáječe</t>
  </si>
  <si>
    <t>1633418630</t>
  </si>
  <si>
    <t>Montáž součástí EZS koncentrátoru bez napáječe</t>
  </si>
  <si>
    <t>220322006</t>
  </si>
  <si>
    <t>Montáž koncentrátoru RIO s napáječem</t>
  </si>
  <si>
    <t>1391185301</t>
  </si>
  <si>
    <t>Montáž součástí EZS koncentrátoru s napáječem</t>
  </si>
  <si>
    <t>220322009</t>
  </si>
  <si>
    <t>Oživení a nastavení systému EZS</t>
  </si>
  <si>
    <t>-282798127</t>
  </si>
  <si>
    <t>Uvedení do provozu systém pro EZS oživení a nastavení</t>
  </si>
  <si>
    <t>220322010</t>
  </si>
  <si>
    <t>Naprogramování ústředny EZS</t>
  </si>
  <si>
    <t>-1634956644</t>
  </si>
  <si>
    <t>Uvedení do provozu systém pro EZS naprogramování ústředny EZS</t>
  </si>
  <si>
    <t>220322011</t>
  </si>
  <si>
    <t>Zaškolení obsluhy pro systém EZS</t>
  </si>
  <si>
    <t>-15503183</t>
  </si>
  <si>
    <t>Uvedení do provozu systém pro EZS zaškolení obsluhy pro systém EZS</t>
  </si>
  <si>
    <t>220322012</t>
  </si>
  <si>
    <t>Vyhotovení protokolu o funkční zkoušce EZS</t>
  </si>
  <si>
    <t>-1343505566</t>
  </si>
  <si>
    <t>Uvedení do provozu systém pro EZS vyhotovení protokolu o funkční zkoušce EZS</t>
  </si>
  <si>
    <t>220450002</t>
  </si>
  <si>
    <t>Montáž switche</t>
  </si>
  <si>
    <t>-1281281271</t>
  </si>
  <si>
    <t>Montáž switche datového</t>
  </si>
  <si>
    <t>220450007</t>
  </si>
  <si>
    <t>Montáž datové skříně rack</t>
  </si>
  <si>
    <t>-1996594</t>
  </si>
  <si>
    <t>R38</t>
  </si>
  <si>
    <t>Rack skříň 18U</t>
  </si>
  <si>
    <t>ks</t>
  </si>
  <si>
    <t>650999727</t>
  </si>
  <si>
    <t>34121274</t>
  </si>
  <si>
    <t>kabel datový celkově stíněný Al fólií jádro Cu plné plášť PVC (F/UTP) kategorie 5e</t>
  </si>
  <si>
    <t>-568210598</t>
  </si>
  <si>
    <t>34571050</t>
  </si>
  <si>
    <t>trubka elektroinstalační ohebná EN 500 86-1141 (chránička) D 16/21,2mm</t>
  </si>
  <si>
    <t>-2000161265</t>
  </si>
  <si>
    <t>34571051</t>
  </si>
  <si>
    <t>trubka elektroinstalační ohebná EN 500 86-1141 (chránička) D 22,9/28,5mm</t>
  </si>
  <si>
    <t>-672331680</t>
  </si>
  <si>
    <t>40462001</t>
  </si>
  <si>
    <t>ústředna zabezpečovacího systému s přepěťovou ochranou</t>
  </si>
  <si>
    <t>1773921679</t>
  </si>
  <si>
    <t>40466002</t>
  </si>
  <si>
    <t>box se systémovým zdrojem 5A/12V a spínaným zdrojem 75W/15VDC</t>
  </si>
  <si>
    <t>1656406026</t>
  </si>
  <si>
    <t>041903000</t>
  </si>
  <si>
    <t>Dozor jiné osoby</t>
  </si>
  <si>
    <t>580300610</t>
  </si>
  <si>
    <t>04 - Vzduchotechnika</t>
  </si>
  <si>
    <t xml:space="preserve">      751 - Vzduchotechnika</t>
  </si>
  <si>
    <t xml:space="preserve">    751-01 - Větrání montážní jámy</t>
  </si>
  <si>
    <t xml:space="preserve">    751-02 - Odvětrání soc. zázemí zaměstnanců</t>
  </si>
  <si>
    <t xml:space="preserve">    751-3 - Odsávání výfukových plynů</t>
  </si>
  <si>
    <t xml:space="preserve">    751-4 - Odvětrání svařovny</t>
  </si>
  <si>
    <t xml:space="preserve">      HZS - Hodinové zúčtovací sazby</t>
  </si>
  <si>
    <t>713411121</t>
  </si>
  <si>
    <t>Montáž izolace tepelné potrubí pásy nebo rohožemi s Al fólií staženými drátem 1x</t>
  </si>
  <si>
    <t>-1845364059</t>
  </si>
  <si>
    <t>Montáž izolace tepelné potrubí a ohybů pásy nebo rohožemi s povrchovou úpravou hliníkovou fólií připevněnými ocelovým drátem potrubí jednovrstvá</t>
  </si>
  <si>
    <t>63150980</t>
  </si>
  <si>
    <t>rohož izolační z minerální vlny lamelová s Al fólií 25-40kg/m3 tl 20mm</t>
  </si>
  <si>
    <t>720974705</t>
  </si>
  <si>
    <t>15*1,05 "Přepočtené koeficientem množství</t>
  </si>
  <si>
    <t>713492522</t>
  </si>
  <si>
    <t>Montáž tepelné izolace parotěsná zábrana potrubí Al fólií obalovou</t>
  </si>
  <si>
    <t>-1961889366</t>
  </si>
  <si>
    <t>Montáž izolace tepelné potrubí a ohybů - doplňky a konstrukční součástí parotěsná zábrana hliníkovou fólií obalovou potrubí</t>
  </si>
  <si>
    <t>19451230</t>
  </si>
  <si>
    <t>folie Al hladká měkká technická š 500mm tl 0,03mm</t>
  </si>
  <si>
    <t>905696334</t>
  </si>
  <si>
    <t>Přesun hmot tonážní pro izolace tepelné v objektech v přes 6 do 12 m</t>
  </si>
  <si>
    <t>-1791495474</t>
  </si>
  <si>
    <t>239559017</t>
  </si>
  <si>
    <t>751510042</t>
  </si>
  <si>
    <t>Vzduchotechnické potrubí z pozinkovaného plechu kruhové spirálně vinutá trouba bez příruby D přes 100 do 200 mm</t>
  </si>
  <si>
    <t>778144064</t>
  </si>
  <si>
    <t>Vzduchotechnické potrubí z pozinkovaného plechu kruhové, trouba spirálně vinutá bez příruby, průměru přes 100 do 200 mm
Provozní předpisy a řády
Štítky a označení potrubí</t>
  </si>
  <si>
    <t>"DN33 - ozn.200" 2,00</t>
  </si>
  <si>
    <t>751-R.pol.91</t>
  </si>
  <si>
    <t>Provozní předpisy a řády</t>
  </si>
  <si>
    <t>263627297</t>
  </si>
  <si>
    <t>751-R.pol.92</t>
  </si>
  <si>
    <t>Štítky a označení potrubí</t>
  </si>
  <si>
    <t>1509014433</t>
  </si>
  <si>
    <t>751-R.pol.93</t>
  </si>
  <si>
    <t>Zaškolení obsluhy</t>
  </si>
  <si>
    <t>-1558608139</t>
  </si>
  <si>
    <t>751-R.pol.94</t>
  </si>
  <si>
    <t>Jemné zaregulování</t>
  </si>
  <si>
    <t>-1887503996</t>
  </si>
  <si>
    <t>2121391615</t>
  </si>
  <si>
    <t>888894972</t>
  </si>
  <si>
    <t>751-01</t>
  </si>
  <si>
    <t>Větrání montážní jámy</t>
  </si>
  <si>
    <t>751111012</t>
  </si>
  <si>
    <t>Montáž ventilátoru axiálního nízkotlakého nástěnného základního D přes 100 do 200 mm</t>
  </si>
  <si>
    <t>1283425440</t>
  </si>
  <si>
    <t>Montáž ventilátoru axiálního nízkotlakého nástěnného základního, průměru přes 100 do 200 mm</t>
  </si>
  <si>
    <t>429R.pol.01</t>
  </si>
  <si>
    <t>Radiální ventilátor do kruhového potrubí pr. 160, 300 m3/h, 350 Pa Včetně pružných manžet a montážního materiálu</t>
  </si>
  <si>
    <t>1404185673</t>
  </si>
  <si>
    <t>"poz.1.01b" 1</t>
  </si>
  <si>
    <t>751322012</t>
  </si>
  <si>
    <t>Montáž talířového ventilátoru D přes 100 do 200 mm</t>
  </si>
  <si>
    <t>-1953601804</t>
  </si>
  <si>
    <t>Montáž talířových ventilů, anemostatů, dýz talířového ventilu, průměru přes 100 do 200 mm</t>
  </si>
  <si>
    <t>"poz.1.07a"6</t>
  </si>
  <si>
    <t>42972207</t>
  </si>
  <si>
    <t>talířový ventil pro přívod vzduchu kovový D 125mm</t>
  </si>
  <si>
    <t>1392099469</t>
  </si>
  <si>
    <t>751510042.1</t>
  </si>
  <si>
    <t>1434212187</t>
  </si>
  <si>
    <t>Vzduchotechnické potrubí z pozinkovaného plechu kruhové, trouba spirálně vinutá bez příruby, průměru přes 100 do 200 mm
Nasávací žaluzie na potrubí pr. 160
Elektrický ohřívač do potrubí pr. 160 regulovatelný, P = 2.1 kW Včetně teplotního čidla a kabeláže</t>
  </si>
  <si>
    <t>751-R.pol.02</t>
  </si>
  <si>
    <t>Nasávací žaluzie  na potrubí pr. 160</t>
  </si>
  <si>
    <t>1537817896</t>
  </si>
  <si>
    <t>751-R.pol.03</t>
  </si>
  <si>
    <t>Elektrický ohřívač do potrubí pr. 160 regulovatelný, P=2,1 kW</t>
  </si>
  <si>
    <t>1726998933</t>
  </si>
  <si>
    <t>vč. teplotního čidla a kabeláže</t>
  </si>
  <si>
    <t>"poz. 1.09a"   1</t>
  </si>
  <si>
    <t>751344112</t>
  </si>
  <si>
    <t>Montáž tlumiče hluku pro kruhové potrubí D přes 100 do 200 mm</t>
  </si>
  <si>
    <t>-1774632862</t>
  </si>
  <si>
    <t>Montáž tlumičů hluku pro kruhové potrubí, průměru přes 100 do 200 mm</t>
  </si>
  <si>
    <t>"poz.1.10a   l=600mm"2</t>
  </si>
  <si>
    <t>42976004</t>
  </si>
  <si>
    <t>tlumič hluku kruhový Pz, D 160mm, l=1000mm</t>
  </si>
  <si>
    <t>-28387913</t>
  </si>
  <si>
    <t>tlumič hluku kruhový Pz, D 160mm, l=1000mm
Filtrační kazeta G3 do kruhového potrubí pr. 160</t>
  </si>
  <si>
    <t>751-R.pol. 05</t>
  </si>
  <si>
    <t>Filtrační kazeta G3 do kruhového potrubí pr. 160</t>
  </si>
  <si>
    <t>1469805693</t>
  </si>
  <si>
    <t>"poz.1.12a"   1</t>
  </si>
  <si>
    <t>751-02</t>
  </si>
  <si>
    <t>Odvětrání soc. zázemí zaměstnanců</t>
  </si>
  <si>
    <t>751111013</t>
  </si>
  <si>
    <t>Montáž ventilátoru axiálního nízkotlakého nástěnného základního D přes 200 do 300 mm</t>
  </si>
  <si>
    <t>2077982033</t>
  </si>
  <si>
    <t>Montáž ventilátoru axiálního nízkotlakého nástěnného základního, průměru přes 200 do 300 mm</t>
  </si>
  <si>
    <t>"poz.2.01a" 1</t>
  </si>
  <si>
    <t>429R.pol.2.01a</t>
  </si>
  <si>
    <t>ventilátor axiální stěnový skříň z plastu zpožděný doběh průtok 180m3/h D 120-125mm 25W IP44</t>
  </si>
  <si>
    <t>-1337972081</t>
  </si>
  <si>
    <t>Malý odvodní ventilátor do kruhového potrubí, 180 m3/h, 120 Pa Včetně pružných manžet, doběhové relé a montážního materiálu</t>
  </si>
  <si>
    <t>1012152144</t>
  </si>
  <si>
    <t>"poz.2.01b" 1</t>
  </si>
  <si>
    <t>429R.pol.2.01b</t>
  </si>
  <si>
    <t>Malý odvodní ventilátor do kruhového potrubí, 290 m3/h, 100 Pa</t>
  </si>
  <si>
    <t>457887371</t>
  </si>
  <si>
    <t>Malý odvodní ventilátor do kruhového potrubí, 290 m3/h, 100 Pa Včetně pružných manžet, doběhové relé a montážního materiálu</t>
  </si>
  <si>
    <t>751111052</t>
  </si>
  <si>
    <t>Montáž ventilátoru axiálního nízkotlakého podhledového D přes 100 do 200 mm</t>
  </si>
  <si>
    <t>1003460612</t>
  </si>
  <si>
    <t>Montáž ventilátoru axiálního nízkotlakého podhledového, průměru přes 100 do 200 mm</t>
  </si>
  <si>
    <t>"2.1c"1</t>
  </si>
  <si>
    <t>429R.pol.2.1c</t>
  </si>
  <si>
    <t>ventilátor axiální tichý malý plastový IP45 výkon 15-20W D 200mm</t>
  </si>
  <si>
    <t>-374164272</t>
  </si>
  <si>
    <t>Malý nástěnný ventilátor pro osazení do podhledu, 105 m3/h, 80 Pa Včetně pružných manžet, doběhové relé a montážního materiálu</t>
  </si>
  <si>
    <t>-1105510225</t>
  </si>
  <si>
    <t>"2.1d"1</t>
  </si>
  <si>
    <t>429R.pol.2.1d</t>
  </si>
  <si>
    <t>Malý odvodní ventilátor do kruhového potrubí, 360 m3/h, 100 Pa</t>
  </si>
  <si>
    <t>-1738464164</t>
  </si>
  <si>
    <t>Malý odvodní ventilátor do kruhového potrubí, 360 m3/h, 100 Pa Včetně pružných manžet, doběhové relé a montážního materiálu</t>
  </si>
  <si>
    <t>-2106845138</t>
  </si>
  <si>
    <t>"DN 160 poz.2.07a"3</t>
  </si>
  <si>
    <t>42972215</t>
  </si>
  <si>
    <t>talířový ventil pro odvod vzduchu kovový D 160mm</t>
  </si>
  <si>
    <t>-52986194</t>
  </si>
  <si>
    <t>668388074</t>
  </si>
  <si>
    <t>"DN 125poz.2.07b"11</t>
  </si>
  <si>
    <t>42972213</t>
  </si>
  <si>
    <t>talířový ventil pro odvod vzduchu kovový D 125mm</t>
  </si>
  <si>
    <t>-1816600733</t>
  </si>
  <si>
    <t>-1907768111</t>
  </si>
  <si>
    <t>"DN125 poz.2.10b  l=600mm" 1</t>
  </si>
  <si>
    <t>42976002</t>
  </si>
  <si>
    <t>tlumič hluku kruhový Pz, D 125mm, l=1000mm</t>
  </si>
  <si>
    <t>-1124467271</t>
  </si>
  <si>
    <t>-671984049</t>
  </si>
  <si>
    <t>"DN160 poz.2.10a  l=600mm" 3</t>
  </si>
  <si>
    <t>42976004.1</t>
  </si>
  <si>
    <t>2126222773</t>
  </si>
  <si>
    <t>751510042.2</t>
  </si>
  <si>
    <t>2093628994</t>
  </si>
  <si>
    <t>Vzduchotechnické potrubí z pozinkovaného plechu kruhové, trouba spirálně vinutá bez příruby, průměru přes 100 do 200 mm</t>
  </si>
  <si>
    <t>"DN 125"25,00</t>
  </si>
  <si>
    <t>"DN 160"30,00</t>
  </si>
  <si>
    <t>751514762</t>
  </si>
  <si>
    <t>Montáž protidešťové stříšky nebo výfukové hlavice do plechového potrubí kruhové s přírubou D přes 100 do 200 mm</t>
  </si>
  <si>
    <t>1491917102</t>
  </si>
  <si>
    <t>Montáž protidešťové stříšky nebo výfukové hlavice do plechového potrubí kruhové s přírubou, průměru přes 100 do 200 mm</t>
  </si>
  <si>
    <t>"DN 125 poz.2.08b"1</t>
  </si>
  <si>
    <t>42981021</t>
  </si>
  <si>
    <t>výfuková hlavice Pz D 125mm</t>
  </si>
  <si>
    <t>-8974464</t>
  </si>
  <si>
    <t>-119531054</t>
  </si>
  <si>
    <t>"DN 160 poz.2.08a"3</t>
  </si>
  <si>
    <t>42981025</t>
  </si>
  <si>
    <t>výfuková hlavice Pz D 160mm</t>
  </si>
  <si>
    <t>-1544362457</t>
  </si>
  <si>
    <t>výfuková hlavice Pz D 160mm
Flexo potrubí s útlumem hluku DN 125
Flexo potrubí s útlumem hluku DN 160</t>
  </si>
  <si>
    <t>751-R.pol.11</t>
  </si>
  <si>
    <t>Flexo potrubí s útlumem hluku DN 125</t>
  </si>
  <si>
    <t>-822110919</t>
  </si>
  <si>
    <t>Flexo potrubí s útlumem DN 125</t>
  </si>
  <si>
    <t>751-R.pol.12</t>
  </si>
  <si>
    <t>Flexo potrubí s útlumem hluku DN 160</t>
  </si>
  <si>
    <t>-1843702821</t>
  </si>
  <si>
    <t>727111427</t>
  </si>
  <si>
    <t>Prostup kovového potrubí D 125 mm stropem tl 15 cm včetně dodatečné izolace požární odolnost EI 120  - ozn.2.04a</t>
  </si>
  <si>
    <t>-858518142</t>
  </si>
  <si>
    <t>Protipožární trubní ucpávky kovové potrubí včetně dodatečné izolace prostup stropem tloušťky 150 mm požární odolnost EI 120 D 125 - ozn.2.04a</t>
  </si>
  <si>
    <t>727111428</t>
  </si>
  <si>
    <t>Prostup kovového potrubí D 150 mm stropem tl 15 cm včetně dodatečné izolace požární odolnost EI 120</t>
  </si>
  <si>
    <t>1051877018</t>
  </si>
  <si>
    <t>Protipožární trubní ucpávky kovové potrubí včetně dodatečné izolace prostup stropem tloušťky 150 mm požární odolnost EI 120 D 150 - ozn.2.04a</t>
  </si>
  <si>
    <t>727111429</t>
  </si>
  <si>
    <t>Prostup kovového potrubí D 200 mm stropem tl 15 cm včetně dodatečné izolace požární odolnost EI 120</t>
  </si>
  <si>
    <t>-68270686</t>
  </si>
  <si>
    <t>Protipožární trubní ucpávky kovové potrubí včetně dodatečné izolace prostup stropem tloušťky 150 mm požární odolnost EI 120 D 200 - ozn.2.04a</t>
  </si>
  <si>
    <t>751-3</t>
  </si>
  <si>
    <t>Odsávání výfukových plynů</t>
  </si>
  <si>
    <t>751-3.01a</t>
  </si>
  <si>
    <t>Odvodní ventilátor pro odsávání výfukových plynů, max. výkon 3000 m3/h,</t>
  </si>
  <si>
    <t>1724708235</t>
  </si>
  <si>
    <t>Odvodní ventilátor pro odsávání výfukových plynů, max. výkon 3000 m3/h,   Včetně držáku na zeď, bubnu pro hadici a 10m pružné hadice s odolností do 200 °C Včetně odsávací koncovky/sacího trychtýře v pozinku</t>
  </si>
  <si>
    <t>"ozn.3.01a" 1</t>
  </si>
  <si>
    <t>751-3.01b</t>
  </si>
  <si>
    <t>-1255035669</t>
  </si>
  <si>
    <t>"ozn.3.01b" 1</t>
  </si>
  <si>
    <t>751398012</t>
  </si>
  <si>
    <t>Montáž větrací mřížky na kruhové potrubí D přes 100 do 200 mm</t>
  </si>
  <si>
    <t>1280452756</t>
  </si>
  <si>
    <t>Montáž ostatních zařízení větrací mřížky na kruhové potrubí, průměru přes 100 do 200 mm</t>
  </si>
  <si>
    <t>"ozn.3.08a"2</t>
  </si>
  <si>
    <t>429728-R.pol</t>
  </si>
  <si>
    <t>mřížka větrací kruhová nerezová se síťkou D 200mm</t>
  </si>
  <si>
    <t>-994022478</t>
  </si>
  <si>
    <t>751122011</t>
  </si>
  <si>
    <t>Montáž ventilátoru radiálního nízkotlakého nástěnného základního D do 100 mm</t>
  </si>
  <si>
    <t>1227555483</t>
  </si>
  <si>
    <t>Montáž ventilátoru radiálního nízkotlakého nástěnného základního, průměru do 100 mm</t>
  </si>
  <si>
    <t>"ozn.4.01a" 1</t>
  </si>
  <si>
    <t>54233103</t>
  </si>
  <si>
    <t>ventilátor radiální malý plastový CB 100 H snímač vlhkosti a časový</t>
  </si>
  <si>
    <t>-135753358</t>
  </si>
  <si>
    <t>751398041</t>
  </si>
  <si>
    <t>Montáž protidešťové žaluzie nebo žaluziové klapky na kruhové potrubí D do 300 mm</t>
  </si>
  <si>
    <t>817998376</t>
  </si>
  <si>
    <t>Montáž ostatních zařízení protidešťové žaluzie nebo žaluziové klapky na kruhové potrubí, průměru do 300 mm</t>
  </si>
  <si>
    <t>"4.08a" 1</t>
  </si>
  <si>
    <t>42972901</t>
  </si>
  <si>
    <t>žaluzie protidešťová plastová s pevnými lamelami, pro potrubí D 160mm</t>
  </si>
  <si>
    <t>-118397567</t>
  </si>
  <si>
    <t>"DN 100" 1,00</t>
  </si>
  <si>
    <t>751510041</t>
  </si>
  <si>
    <t>Vzduchotechnické potrubí z pozinkovaného plechu kruhové spirálně vinutá trouba bez příruby D do 100 mm</t>
  </si>
  <si>
    <t>1057118302</t>
  </si>
  <si>
    <t>Vzduchotechnické potrubí z pozinkovaného plechu kruhové, trouba spirálně vinutá bez příruby, průměru do 100 mm</t>
  </si>
  <si>
    <t>"ozn.4.16 - DN 100" 1,00</t>
  </si>
  <si>
    <t>751-4</t>
  </si>
  <si>
    <t>Odvětrání svařovny</t>
  </si>
  <si>
    <t>751111014</t>
  </si>
  <si>
    <t>Montáž ventilátoru axiálního nízkotlakého nástěnného základního D přes 300 do 400 mm</t>
  </si>
  <si>
    <t>-1817757565</t>
  </si>
  <si>
    <t>Montáž ventilátoru axiálního nízkotlakého nástěnného základního, průměru přes 300 do 400 mm</t>
  </si>
  <si>
    <t>"ozn..01a" 1</t>
  </si>
  <si>
    <t>42917104</t>
  </si>
  <si>
    <t>ventilátor radiální potrubní izolovaný skříň z Pz plechu průtok 1950m3/h IP44 D 315mm 334W</t>
  </si>
  <si>
    <t>1507783802</t>
  </si>
  <si>
    <t xml:space="preserve">"Radiální ventilátor do kruhového potrubí, 1500 m3/h, 150 Pa </t>
  </si>
  <si>
    <t>"ozn.5.01a" 1,00</t>
  </si>
  <si>
    <t>751-R.pol.5.04a</t>
  </si>
  <si>
    <t>Vzduchotechnické potrubí čtyřhranné přímé z protipožárních desek  400/200</t>
  </si>
  <si>
    <t>831704265</t>
  </si>
  <si>
    <t>Protipožární ochrana vzduchotechnického potrubí přímé potrubí z protipožárních desek čtyřhranné požární odolnost 400/200</t>
  </si>
  <si>
    <t>751514613</t>
  </si>
  <si>
    <t>Montáž škrtící klapky nebo zpětné klapky do plechového potrubí čtyřhranné s přírubou přes 0,070 do 0,140 m2</t>
  </si>
  <si>
    <t>-1428115525</t>
  </si>
  <si>
    <t>Montáž škrtící klapky nebo zpětné klapky do plechového potrubí čtyřhranné s přírubou, průřezu přes 0,070 do 0,140 m2</t>
  </si>
  <si>
    <t>"ozn.5.06a" 1</t>
  </si>
  <si>
    <t>42982405</t>
  </si>
  <si>
    <t>klapka čtyřhranná regulační Pz 400x315mm</t>
  </si>
  <si>
    <t>1383665994</t>
  </si>
  <si>
    <t>"Zpětná klapka samotížná rozměr 315x315"</t>
  </si>
  <si>
    <t>"ozn.5.06a"1</t>
  </si>
  <si>
    <t>751398014</t>
  </si>
  <si>
    <t>Montáž větrací mřížky na kruhové potrubí D přes 300 do 400 mm</t>
  </si>
  <si>
    <t>-503957250</t>
  </si>
  <si>
    <t>Montáž ostatních zařízení větrací mřížky na kruhové potrubí, průměru přes 300 do 400 mm</t>
  </si>
  <si>
    <t>"ozn.07a" 1</t>
  </si>
  <si>
    <t>42972571</t>
  </si>
  <si>
    <t>mřížka větrací plastová na kruhové potrubí D 400mm</t>
  </si>
  <si>
    <t>-642414584</t>
  </si>
  <si>
    <t>"Krycí mřížka na potrubí pr. 400"</t>
  </si>
  <si>
    <t>751514713</t>
  </si>
  <si>
    <t>Montáž protidešťové stříšky nebo výfukové hlavice do plechového potrubí čtyřhranné s přírubou přes 0,070 do 0,140 m2</t>
  </si>
  <si>
    <t>-779578996</t>
  </si>
  <si>
    <t>Montáž protidešťové stříšky nebo výfukové hlavice do plechového potrubí čtyřhranné s přírubou, průřezu přes 0,070 do 0,140 m2</t>
  </si>
  <si>
    <t>"ozn.5.08a" 1</t>
  </si>
  <si>
    <t>42981274</t>
  </si>
  <si>
    <t>výfuková hlavice Pz D 400mm</t>
  </si>
  <si>
    <t>-382127703</t>
  </si>
  <si>
    <t>751-R.pol.5.10a</t>
  </si>
  <si>
    <t>Kulisový tlumič hluku 400x400-1000</t>
  </si>
  <si>
    <t>-75131302</t>
  </si>
  <si>
    <t>Kulisový tlumič hluku 400x400-1000 Včetně 2ks kulis 100x400-1000</t>
  </si>
  <si>
    <t>"5.10a" 1</t>
  </si>
  <si>
    <t>751510044</t>
  </si>
  <si>
    <t>Vzduchotechnické potrubí z pozinkovaného plechu kruhové spirálně vinutá trouba bez příruby D přes 300 do 400 mm</t>
  </si>
  <si>
    <t>222170873</t>
  </si>
  <si>
    <t>Vzduchotechnické potrubí z pozinkovaného plechu kruhové, trouba spirálně vinutá bez příruby, průměru přes 300 do 400 mm</t>
  </si>
  <si>
    <t>"ozn. 5.16 DN 400" 1</t>
  </si>
  <si>
    <t>751-R.pol.5.17</t>
  </si>
  <si>
    <t>Čtyřhranné potrubí z ocel. pozink. plechu spojovaného přírubami do vnitřního prostředí, včetně závěsů a podpěr a spojovacího materiálu</t>
  </si>
  <si>
    <t>1083473147</t>
  </si>
  <si>
    <t>"ozn.5.17" 15,00</t>
  </si>
  <si>
    <t>751-5.20</t>
  </si>
  <si>
    <t>Požární izolace oboustranná s odolností 45 minut - na potrubí v šachtě</t>
  </si>
  <si>
    <t>1972608273</t>
  </si>
  <si>
    <t>"ozn.5.20" 15,00</t>
  </si>
  <si>
    <t>512</t>
  </si>
  <si>
    <t>47680822</t>
  </si>
  <si>
    <t>1790631410</t>
  </si>
  <si>
    <t>"Provozní a komplexní zkoušky, revize"8,00</t>
  </si>
  <si>
    <t>"Jemné zaregulování"8,00</t>
  </si>
  <si>
    <t>"Zaškolení obsluhy"3,00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</si>
</sst>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0" borderId="0" xfId="0"/>
    <xf numFmtId="0" fontId="23" fillId="4" borderId="7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horizontal="left" vertical="center" wrapText="1"/>
    </xf>
    <xf numFmtId="0" fontId="23" fillId="4" borderId="6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8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03" t="s">
        <v>14</v>
      </c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304"/>
      <c r="AC5" s="304"/>
      <c r="AD5" s="304"/>
      <c r="AE5" s="304"/>
      <c r="AF5" s="304"/>
      <c r="AG5" s="304"/>
      <c r="AH5" s="304"/>
      <c r="AI5" s="304"/>
      <c r="AJ5" s="304"/>
      <c r="AK5" s="23"/>
      <c r="AL5" s="23"/>
      <c r="AM5" s="23"/>
      <c r="AN5" s="23"/>
      <c r="AO5" s="23"/>
      <c r="AP5" s="23"/>
      <c r="AQ5" s="23"/>
      <c r="AR5" s="21"/>
      <c r="BE5" s="300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05" t="s">
        <v>17</v>
      </c>
      <c r="L6" s="304"/>
      <c r="M6" s="304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  <c r="Y6" s="304"/>
      <c r="Z6" s="304"/>
      <c r="AA6" s="304"/>
      <c r="AB6" s="304"/>
      <c r="AC6" s="304"/>
      <c r="AD6" s="304"/>
      <c r="AE6" s="304"/>
      <c r="AF6" s="304"/>
      <c r="AG6" s="304"/>
      <c r="AH6" s="304"/>
      <c r="AI6" s="304"/>
      <c r="AJ6" s="304"/>
      <c r="AK6" s="23"/>
      <c r="AL6" s="23"/>
      <c r="AM6" s="23"/>
      <c r="AN6" s="23"/>
      <c r="AO6" s="23"/>
      <c r="AP6" s="23"/>
      <c r="AQ6" s="23"/>
      <c r="AR6" s="21"/>
      <c r="BE6" s="30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01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01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01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01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01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01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31</v>
      </c>
      <c r="AO13" s="23"/>
      <c r="AP13" s="23"/>
      <c r="AQ13" s="23"/>
      <c r="AR13" s="21"/>
      <c r="BE13" s="301"/>
      <c r="BS13" s="18" t="s">
        <v>6</v>
      </c>
    </row>
    <row r="14" spans="1:74" ht="12.75">
      <c r="B14" s="22"/>
      <c r="C14" s="23"/>
      <c r="D14" s="23"/>
      <c r="E14" s="306" t="s">
        <v>31</v>
      </c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30" t="s">
        <v>28</v>
      </c>
      <c r="AL14" s="23"/>
      <c r="AM14" s="23"/>
      <c r="AN14" s="32" t="s">
        <v>31</v>
      </c>
      <c r="AO14" s="23"/>
      <c r="AP14" s="23"/>
      <c r="AQ14" s="23"/>
      <c r="AR14" s="21"/>
      <c r="BE14" s="301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01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0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01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01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01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01"/>
      <c r="BS20" s="18" t="s">
        <v>33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01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01"/>
    </row>
    <row r="23" spans="1:71" s="1" customFormat="1" ht="16.5" customHeight="1">
      <c r="B23" s="22"/>
      <c r="C23" s="23"/>
      <c r="D23" s="23"/>
      <c r="E23" s="308" t="s">
        <v>1</v>
      </c>
      <c r="F23" s="308"/>
      <c r="G23" s="308"/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  <c r="AB23" s="308"/>
      <c r="AC23" s="308"/>
      <c r="AD23" s="308"/>
      <c r="AE23" s="308"/>
      <c r="AF23" s="308"/>
      <c r="AG23" s="308"/>
      <c r="AH23" s="308"/>
      <c r="AI23" s="308"/>
      <c r="AJ23" s="308"/>
      <c r="AK23" s="308"/>
      <c r="AL23" s="308"/>
      <c r="AM23" s="308"/>
      <c r="AN23" s="308"/>
      <c r="AO23" s="23"/>
      <c r="AP23" s="23"/>
      <c r="AQ23" s="23"/>
      <c r="AR23" s="21"/>
      <c r="BE23" s="30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0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01"/>
    </row>
    <row r="26" spans="1:71" s="2" customFormat="1" ht="25.9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09">
        <f>ROUND(AG94,2)</f>
        <v>0</v>
      </c>
      <c r="AL26" s="310"/>
      <c r="AM26" s="310"/>
      <c r="AN26" s="310"/>
      <c r="AO26" s="310"/>
      <c r="AP26" s="37"/>
      <c r="AQ26" s="37"/>
      <c r="AR26" s="40"/>
      <c r="BE26" s="301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01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11" t="s">
        <v>37</v>
      </c>
      <c r="M28" s="311"/>
      <c r="N28" s="311"/>
      <c r="O28" s="311"/>
      <c r="P28" s="311"/>
      <c r="Q28" s="37"/>
      <c r="R28" s="37"/>
      <c r="S28" s="37"/>
      <c r="T28" s="37"/>
      <c r="U28" s="37"/>
      <c r="V28" s="37"/>
      <c r="W28" s="311" t="s">
        <v>38</v>
      </c>
      <c r="X28" s="311"/>
      <c r="Y28" s="311"/>
      <c r="Z28" s="311"/>
      <c r="AA28" s="311"/>
      <c r="AB28" s="311"/>
      <c r="AC28" s="311"/>
      <c r="AD28" s="311"/>
      <c r="AE28" s="311"/>
      <c r="AF28" s="37"/>
      <c r="AG28" s="37"/>
      <c r="AH28" s="37"/>
      <c r="AI28" s="37"/>
      <c r="AJ28" s="37"/>
      <c r="AK28" s="311" t="s">
        <v>39</v>
      </c>
      <c r="AL28" s="311"/>
      <c r="AM28" s="311"/>
      <c r="AN28" s="311"/>
      <c r="AO28" s="311"/>
      <c r="AP28" s="37"/>
      <c r="AQ28" s="37"/>
      <c r="AR28" s="40"/>
      <c r="BE28" s="301"/>
    </row>
    <row r="29" spans="1:71" s="3" customFormat="1" ht="14.45" customHeight="1">
      <c r="B29" s="41"/>
      <c r="C29" s="42"/>
      <c r="D29" s="30" t="s">
        <v>40</v>
      </c>
      <c r="E29" s="42"/>
      <c r="F29" s="30" t="s">
        <v>41</v>
      </c>
      <c r="G29" s="42"/>
      <c r="H29" s="42"/>
      <c r="I29" s="42"/>
      <c r="J29" s="42"/>
      <c r="K29" s="42"/>
      <c r="L29" s="293">
        <v>0.21</v>
      </c>
      <c r="M29" s="294"/>
      <c r="N29" s="294"/>
      <c r="O29" s="294"/>
      <c r="P29" s="294"/>
      <c r="Q29" s="42"/>
      <c r="R29" s="42"/>
      <c r="S29" s="42"/>
      <c r="T29" s="42"/>
      <c r="U29" s="42"/>
      <c r="V29" s="42"/>
      <c r="W29" s="295">
        <f>ROUND(AZ94, 2)</f>
        <v>0</v>
      </c>
      <c r="X29" s="294"/>
      <c r="Y29" s="294"/>
      <c r="Z29" s="294"/>
      <c r="AA29" s="294"/>
      <c r="AB29" s="294"/>
      <c r="AC29" s="294"/>
      <c r="AD29" s="294"/>
      <c r="AE29" s="294"/>
      <c r="AF29" s="42"/>
      <c r="AG29" s="42"/>
      <c r="AH29" s="42"/>
      <c r="AI29" s="42"/>
      <c r="AJ29" s="42"/>
      <c r="AK29" s="295">
        <f>ROUND(AV94, 2)</f>
        <v>0</v>
      </c>
      <c r="AL29" s="294"/>
      <c r="AM29" s="294"/>
      <c r="AN29" s="294"/>
      <c r="AO29" s="294"/>
      <c r="AP29" s="42"/>
      <c r="AQ29" s="42"/>
      <c r="AR29" s="43"/>
      <c r="BE29" s="302"/>
    </row>
    <row r="30" spans="1:71" s="3" customFormat="1" ht="14.45" customHeight="1">
      <c r="B30" s="41"/>
      <c r="C30" s="42"/>
      <c r="D30" s="42"/>
      <c r="E30" s="42"/>
      <c r="F30" s="30" t="s">
        <v>42</v>
      </c>
      <c r="G30" s="42"/>
      <c r="H30" s="42"/>
      <c r="I30" s="42"/>
      <c r="J30" s="42"/>
      <c r="K30" s="42"/>
      <c r="L30" s="293">
        <v>0.15</v>
      </c>
      <c r="M30" s="294"/>
      <c r="N30" s="294"/>
      <c r="O30" s="294"/>
      <c r="P30" s="294"/>
      <c r="Q30" s="42"/>
      <c r="R30" s="42"/>
      <c r="S30" s="42"/>
      <c r="T30" s="42"/>
      <c r="U30" s="42"/>
      <c r="V30" s="42"/>
      <c r="W30" s="295">
        <f>ROUND(BA94, 2)</f>
        <v>0</v>
      </c>
      <c r="X30" s="294"/>
      <c r="Y30" s="294"/>
      <c r="Z30" s="294"/>
      <c r="AA30" s="294"/>
      <c r="AB30" s="294"/>
      <c r="AC30" s="294"/>
      <c r="AD30" s="294"/>
      <c r="AE30" s="294"/>
      <c r="AF30" s="42"/>
      <c r="AG30" s="42"/>
      <c r="AH30" s="42"/>
      <c r="AI30" s="42"/>
      <c r="AJ30" s="42"/>
      <c r="AK30" s="295">
        <f>ROUND(AW94, 2)</f>
        <v>0</v>
      </c>
      <c r="AL30" s="294"/>
      <c r="AM30" s="294"/>
      <c r="AN30" s="294"/>
      <c r="AO30" s="294"/>
      <c r="AP30" s="42"/>
      <c r="AQ30" s="42"/>
      <c r="AR30" s="43"/>
      <c r="BE30" s="302"/>
    </row>
    <row r="31" spans="1:71" s="3" customFormat="1" ht="14.45" hidden="1" customHeight="1">
      <c r="B31" s="41"/>
      <c r="C31" s="42"/>
      <c r="D31" s="42"/>
      <c r="E31" s="42"/>
      <c r="F31" s="30" t="s">
        <v>43</v>
      </c>
      <c r="G31" s="42"/>
      <c r="H31" s="42"/>
      <c r="I31" s="42"/>
      <c r="J31" s="42"/>
      <c r="K31" s="42"/>
      <c r="L31" s="293">
        <v>0.21</v>
      </c>
      <c r="M31" s="294"/>
      <c r="N31" s="294"/>
      <c r="O31" s="294"/>
      <c r="P31" s="294"/>
      <c r="Q31" s="42"/>
      <c r="R31" s="42"/>
      <c r="S31" s="42"/>
      <c r="T31" s="42"/>
      <c r="U31" s="42"/>
      <c r="V31" s="42"/>
      <c r="W31" s="295">
        <f>ROUND(BB94, 2)</f>
        <v>0</v>
      </c>
      <c r="X31" s="294"/>
      <c r="Y31" s="294"/>
      <c r="Z31" s="294"/>
      <c r="AA31" s="294"/>
      <c r="AB31" s="294"/>
      <c r="AC31" s="294"/>
      <c r="AD31" s="294"/>
      <c r="AE31" s="294"/>
      <c r="AF31" s="42"/>
      <c r="AG31" s="42"/>
      <c r="AH31" s="42"/>
      <c r="AI31" s="42"/>
      <c r="AJ31" s="42"/>
      <c r="AK31" s="295">
        <v>0</v>
      </c>
      <c r="AL31" s="294"/>
      <c r="AM31" s="294"/>
      <c r="AN31" s="294"/>
      <c r="AO31" s="294"/>
      <c r="AP31" s="42"/>
      <c r="AQ31" s="42"/>
      <c r="AR31" s="43"/>
      <c r="BE31" s="302"/>
    </row>
    <row r="32" spans="1:71" s="3" customFormat="1" ht="14.45" hidden="1" customHeight="1">
      <c r="B32" s="41"/>
      <c r="C32" s="42"/>
      <c r="D32" s="42"/>
      <c r="E32" s="42"/>
      <c r="F32" s="30" t="s">
        <v>44</v>
      </c>
      <c r="G32" s="42"/>
      <c r="H32" s="42"/>
      <c r="I32" s="42"/>
      <c r="J32" s="42"/>
      <c r="K32" s="42"/>
      <c r="L32" s="293">
        <v>0.15</v>
      </c>
      <c r="M32" s="294"/>
      <c r="N32" s="294"/>
      <c r="O32" s="294"/>
      <c r="P32" s="294"/>
      <c r="Q32" s="42"/>
      <c r="R32" s="42"/>
      <c r="S32" s="42"/>
      <c r="T32" s="42"/>
      <c r="U32" s="42"/>
      <c r="V32" s="42"/>
      <c r="W32" s="295">
        <f>ROUND(BC94, 2)</f>
        <v>0</v>
      </c>
      <c r="X32" s="294"/>
      <c r="Y32" s="294"/>
      <c r="Z32" s="294"/>
      <c r="AA32" s="294"/>
      <c r="AB32" s="294"/>
      <c r="AC32" s="294"/>
      <c r="AD32" s="294"/>
      <c r="AE32" s="294"/>
      <c r="AF32" s="42"/>
      <c r="AG32" s="42"/>
      <c r="AH32" s="42"/>
      <c r="AI32" s="42"/>
      <c r="AJ32" s="42"/>
      <c r="AK32" s="295">
        <v>0</v>
      </c>
      <c r="AL32" s="294"/>
      <c r="AM32" s="294"/>
      <c r="AN32" s="294"/>
      <c r="AO32" s="294"/>
      <c r="AP32" s="42"/>
      <c r="AQ32" s="42"/>
      <c r="AR32" s="43"/>
      <c r="BE32" s="302"/>
    </row>
    <row r="33" spans="1:57" s="3" customFormat="1" ht="14.45" hidden="1" customHeight="1">
      <c r="B33" s="41"/>
      <c r="C33" s="42"/>
      <c r="D33" s="42"/>
      <c r="E33" s="42"/>
      <c r="F33" s="30" t="s">
        <v>45</v>
      </c>
      <c r="G33" s="42"/>
      <c r="H33" s="42"/>
      <c r="I33" s="42"/>
      <c r="J33" s="42"/>
      <c r="K33" s="42"/>
      <c r="L33" s="293">
        <v>0</v>
      </c>
      <c r="M33" s="294"/>
      <c r="N33" s="294"/>
      <c r="O33" s="294"/>
      <c r="P33" s="294"/>
      <c r="Q33" s="42"/>
      <c r="R33" s="42"/>
      <c r="S33" s="42"/>
      <c r="T33" s="42"/>
      <c r="U33" s="42"/>
      <c r="V33" s="42"/>
      <c r="W33" s="295">
        <f>ROUND(BD94, 2)</f>
        <v>0</v>
      </c>
      <c r="X33" s="294"/>
      <c r="Y33" s="294"/>
      <c r="Z33" s="294"/>
      <c r="AA33" s="294"/>
      <c r="AB33" s="294"/>
      <c r="AC33" s="294"/>
      <c r="AD33" s="294"/>
      <c r="AE33" s="294"/>
      <c r="AF33" s="42"/>
      <c r="AG33" s="42"/>
      <c r="AH33" s="42"/>
      <c r="AI33" s="42"/>
      <c r="AJ33" s="42"/>
      <c r="AK33" s="295">
        <v>0</v>
      </c>
      <c r="AL33" s="294"/>
      <c r="AM33" s="294"/>
      <c r="AN33" s="294"/>
      <c r="AO33" s="294"/>
      <c r="AP33" s="42"/>
      <c r="AQ33" s="42"/>
      <c r="AR33" s="43"/>
      <c r="BE33" s="302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01"/>
    </row>
    <row r="35" spans="1:57" s="2" customFormat="1" ht="25.9" customHeight="1">
      <c r="A35" s="35"/>
      <c r="B35" s="36"/>
      <c r="C35" s="44"/>
      <c r="D35" s="45" t="s">
        <v>46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47</v>
      </c>
      <c r="U35" s="46"/>
      <c r="V35" s="46"/>
      <c r="W35" s="46"/>
      <c r="X35" s="299" t="s">
        <v>48</v>
      </c>
      <c r="Y35" s="297"/>
      <c r="Z35" s="297"/>
      <c r="AA35" s="297"/>
      <c r="AB35" s="297"/>
      <c r="AC35" s="46"/>
      <c r="AD35" s="46"/>
      <c r="AE35" s="46"/>
      <c r="AF35" s="46"/>
      <c r="AG35" s="46"/>
      <c r="AH35" s="46"/>
      <c r="AI35" s="46"/>
      <c r="AJ35" s="46"/>
      <c r="AK35" s="296">
        <f>SUM(AK26:AK33)</f>
        <v>0</v>
      </c>
      <c r="AL35" s="297"/>
      <c r="AM35" s="297"/>
      <c r="AN35" s="297"/>
      <c r="AO35" s="298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49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50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51</v>
      </c>
      <c r="AI60" s="39"/>
      <c r="AJ60" s="39"/>
      <c r="AK60" s="39"/>
      <c r="AL60" s="39"/>
      <c r="AM60" s="53" t="s">
        <v>52</v>
      </c>
      <c r="AN60" s="39"/>
      <c r="AO60" s="39"/>
      <c r="AP60" s="37"/>
      <c r="AQ60" s="37"/>
      <c r="AR60" s="40"/>
      <c r="BE60" s="35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53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54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51</v>
      </c>
      <c r="AI75" s="39"/>
      <c r="AJ75" s="39"/>
      <c r="AK75" s="39"/>
      <c r="AL75" s="39"/>
      <c r="AM75" s="53" t="s">
        <v>52</v>
      </c>
      <c r="AN75" s="39"/>
      <c r="AO75" s="39"/>
      <c r="AP75" s="37"/>
      <c r="AQ75" s="37"/>
      <c r="AR75" s="40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2022-033O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312" t="str">
        <f>K6</f>
        <v>Blansko SEE  oprava</v>
      </c>
      <c r="M85" s="313"/>
      <c r="N85" s="313"/>
      <c r="O85" s="313"/>
      <c r="P85" s="313"/>
      <c r="Q85" s="313"/>
      <c r="R85" s="313"/>
      <c r="S85" s="313"/>
      <c r="T85" s="313"/>
      <c r="U85" s="313"/>
      <c r="V85" s="313"/>
      <c r="W85" s="313"/>
      <c r="X85" s="313"/>
      <c r="Y85" s="313"/>
      <c r="Z85" s="313"/>
      <c r="AA85" s="313"/>
      <c r="AB85" s="313"/>
      <c r="AC85" s="313"/>
      <c r="AD85" s="313"/>
      <c r="AE85" s="313"/>
      <c r="AF85" s="313"/>
      <c r="AG85" s="313"/>
      <c r="AH85" s="313"/>
      <c r="AI85" s="313"/>
      <c r="AJ85" s="313"/>
      <c r="AK85" s="64"/>
      <c r="AL85" s="64"/>
      <c r="AM85" s="64"/>
      <c r="AN85" s="64"/>
      <c r="AO85" s="64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84" t="str">
        <f>IF(AN8= "","",AN8)</f>
        <v>31. 5. 2022</v>
      </c>
      <c r="AN87" s="284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Správa železnic, 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32</v>
      </c>
      <c r="AJ89" s="37"/>
      <c r="AK89" s="37"/>
      <c r="AL89" s="37"/>
      <c r="AM89" s="285" t="str">
        <f>IF(E17="","",E17)</f>
        <v xml:space="preserve"> </v>
      </c>
      <c r="AN89" s="286"/>
      <c r="AO89" s="286"/>
      <c r="AP89" s="286"/>
      <c r="AQ89" s="37"/>
      <c r="AR89" s="40"/>
      <c r="AS89" s="287" t="s">
        <v>56</v>
      </c>
      <c r="AT89" s="288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30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34</v>
      </c>
      <c r="AJ90" s="37"/>
      <c r="AK90" s="37"/>
      <c r="AL90" s="37"/>
      <c r="AM90" s="285" t="str">
        <f>IF(E20="","",E20)</f>
        <v xml:space="preserve"> </v>
      </c>
      <c r="AN90" s="286"/>
      <c r="AO90" s="286"/>
      <c r="AP90" s="286"/>
      <c r="AQ90" s="37"/>
      <c r="AR90" s="40"/>
      <c r="AS90" s="289"/>
      <c r="AT90" s="290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1"/>
      <c r="AT91" s="292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316" t="s">
        <v>57</v>
      </c>
      <c r="D92" s="278"/>
      <c r="E92" s="278"/>
      <c r="F92" s="278"/>
      <c r="G92" s="278"/>
      <c r="H92" s="74"/>
      <c r="I92" s="277" t="s">
        <v>58</v>
      </c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  <c r="X92" s="278"/>
      <c r="Y92" s="278"/>
      <c r="Z92" s="278"/>
      <c r="AA92" s="278"/>
      <c r="AB92" s="278"/>
      <c r="AC92" s="278"/>
      <c r="AD92" s="278"/>
      <c r="AE92" s="278"/>
      <c r="AF92" s="278"/>
      <c r="AG92" s="281" t="s">
        <v>59</v>
      </c>
      <c r="AH92" s="278"/>
      <c r="AI92" s="278"/>
      <c r="AJ92" s="278"/>
      <c r="AK92" s="278"/>
      <c r="AL92" s="278"/>
      <c r="AM92" s="278"/>
      <c r="AN92" s="277" t="s">
        <v>60</v>
      </c>
      <c r="AO92" s="278"/>
      <c r="AP92" s="279"/>
      <c r="AQ92" s="75" t="s">
        <v>61</v>
      </c>
      <c r="AR92" s="40"/>
      <c r="AS92" s="76" t="s">
        <v>62</v>
      </c>
      <c r="AT92" s="77" t="s">
        <v>63</v>
      </c>
      <c r="AU92" s="77" t="s">
        <v>64</v>
      </c>
      <c r="AV92" s="77" t="s">
        <v>65</v>
      </c>
      <c r="AW92" s="77" t="s">
        <v>66</v>
      </c>
      <c r="AX92" s="77" t="s">
        <v>67</v>
      </c>
      <c r="AY92" s="77" t="s">
        <v>68</v>
      </c>
      <c r="AZ92" s="77" t="s">
        <v>69</v>
      </c>
      <c r="BA92" s="77" t="s">
        <v>70</v>
      </c>
      <c r="BB92" s="77" t="s">
        <v>71</v>
      </c>
      <c r="BC92" s="77" t="s">
        <v>72</v>
      </c>
      <c r="BD92" s="78" t="s">
        <v>73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74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73">
        <f>ROUND(AG95+AG98,2)</f>
        <v>0</v>
      </c>
      <c r="AH94" s="273"/>
      <c r="AI94" s="273"/>
      <c r="AJ94" s="273"/>
      <c r="AK94" s="273"/>
      <c r="AL94" s="273"/>
      <c r="AM94" s="273"/>
      <c r="AN94" s="274">
        <f t="shared" ref="AN94:AN106" si="0">SUM(AG94,AT94)</f>
        <v>0</v>
      </c>
      <c r="AO94" s="274"/>
      <c r="AP94" s="274"/>
      <c r="AQ94" s="86" t="s">
        <v>1</v>
      </c>
      <c r="AR94" s="87"/>
      <c r="AS94" s="88">
        <f>ROUND(AS95+AS98,2)</f>
        <v>0</v>
      </c>
      <c r="AT94" s="89">
        <f t="shared" ref="AT94:AT106" si="1">ROUND(SUM(AV94:AW94),2)</f>
        <v>0</v>
      </c>
      <c r="AU94" s="90">
        <f>ROUND(AU95+AU98,5)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ROUND(AZ95+AZ98,2)</f>
        <v>0</v>
      </c>
      <c r="BA94" s="89">
        <f>ROUND(BA95+BA98,2)</f>
        <v>0</v>
      </c>
      <c r="BB94" s="89">
        <f>ROUND(BB95+BB98,2)</f>
        <v>0</v>
      </c>
      <c r="BC94" s="89">
        <f>ROUND(BC95+BC98,2)</f>
        <v>0</v>
      </c>
      <c r="BD94" s="91">
        <f>ROUND(BD95+BD98,2)</f>
        <v>0</v>
      </c>
      <c r="BS94" s="92" t="s">
        <v>75</v>
      </c>
      <c r="BT94" s="92" t="s">
        <v>76</v>
      </c>
      <c r="BU94" s="93" t="s">
        <v>77</v>
      </c>
      <c r="BV94" s="92" t="s">
        <v>78</v>
      </c>
      <c r="BW94" s="92" t="s">
        <v>5</v>
      </c>
      <c r="BX94" s="92" t="s">
        <v>79</v>
      </c>
      <c r="CL94" s="92" t="s">
        <v>1</v>
      </c>
    </row>
    <row r="95" spans="1:91" s="7" customFormat="1" ht="16.5" customHeight="1">
      <c r="B95" s="94"/>
      <c r="C95" s="95"/>
      <c r="D95" s="315" t="s">
        <v>80</v>
      </c>
      <c r="E95" s="315"/>
      <c r="F95" s="315"/>
      <c r="G95" s="315"/>
      <c r="H95" s="315"/>
      <c r="I95" s="96"/>
      <c r="J95" s="315" t="s">
        <v>81</v>
      </c>
      <c r="K95" s="315"/>
      <c r="L95" s="315"/>
      <c r="M95" s="315"/>
      <c r="N95" s="315"/>
      <c r="O95" s="315"/>
      <c r="P95" s="315"/>
      <c r="Q95" s="315"/>
      <c r="R95" s="315"/>
      <c r="S95" s="315"/>
      <c r="T95" s="315"/>
      <c r="U95" s="315"/>
      <c r="V95" s="315"/>
      <c r="W95" s="315"/>
      <c r="X95" s="315"/>
      <c r="Y95" s="315"/>
      <c r="Z95" s="315"/>
      <c r="AA95" s="315"/>
      <c r="AB95" s="315"/>
      <c r="AC95" s="315"/>
      <c r="AD95" s="315"/>
      <c r="AE95" s="315"/>
      <c r="AF95" s="315"/>
      <c r="AG95" s="282">
        <f>ROUND(SUM(AG96:AG97),2)</f>
        <v>0</v>
      </c>
      <c r="AH95" s="276"/>
      <c r="AI95" s="276"/>
      <c r="AJ95" s="276"/>
      <c r="AK95" s="276"/>
      <c r="AL95" s="276"/>
      <c r="AM95" s="276"/>
      <c r="AN95" s="275">
        <f t="shared" si="0"/>
        <v>0</v>
      </c>
      <c r="AO95" s="276"/>
      <c r="AP95" s="276"/>
      <c r="AQ95" s="97" t="s">
        <v>82</v>
      </c>
      <c r="AR95" s="98"/>
      <c r="AS95" s="99">
        <f>ROUND(SUM(AS96:AS97),2)</f>
        <v>0</v>
      </c>
      <c r="AT95" s="100">
        <f t="shared" si="1"/>
        <v>0</v>
      </c>
      <c r="AU95" s="101">
        <f>ROUND(SUM(AU96:AU97),5)</f>
        <v>0</v>
      </c>
      <c r="AV95" s="100">
        <f>ROUND(AZ95*L29,2)</f>
        <v>0</v>
      </c>
      <c r="AW95" s="100">
        <f>ROUND(BA95*L30,2)</f>
        <v>0</v>
      </c>
      <c r="AX95" s="100">
        <f>ROUND(BB95*L29,2)</f>
        <v>0</v>
      </c>
      <c r="AY95" s="100">
        <f>ROUND(BC95*L30,2)</f>
        <v>0</v>
      </c>
      <c r="AZ95" s="100">
        <f>ROUND(SUM(AZ96:AZ97),2)</f>
        <v>0</v>
      </c>
      <c r="BA95" s="100">
        <f>ROUND(SUM(BA96:BA97),2)</f>
        <v>0</v>
      </c>
      <c r="BB95" s="100">
        <f>ROUND(SUM(BB96:BB97),2)</f>
        <v>0</v>
      </c>
      <c r="BC95" s="100">
        <f>ROUND(SUM(BC96:BC97),2)</f>
        <v>0</v>
      </c>
      <c r="BD95" s="102">
        <f>ROUND(SUM(BD96:BD97),2)</f>
        <v>0</v>
      </c>
      <c r="BS95" s="103" t="s">
        <v>75</v>
      </c>
      <c r="BT95" s="103" t="s">
        <v>83</v>
      </c>
      <c r="BU95" s="103" t="s">
        <v>77</v>
      </c>
      <c r="BV95" s="103" t="s">
        <v>78</v>
      </c>
      <c r="BW95" s="103" t="s">
        <v>84</v>
      </c>
      <c r="BX95" s="103" t="s">
        <v>5</v>
      </c>
      <c r="CL95" s="103" t="s">
        <v>1</v>
      </c>
      <c r="CM95" s="103" t="s">
        <v>85</v>
      </c>
    </row>
    <row r="96" spans="1:91" s="4" customFormat="1" ht="23.25" customHeight="1">
      <c r="A96" s="104" t="s">
        <v>86</v>
      </c>
      <c r="B96" s="59"/>
      <c r="C96" s="105"/>
      <c r="D96" s="105"/>
      <c r="E96" s="314" t="s">
        <v>87</v>
      </c>
      <c r="F96" s="314"/>
      <c r="G96" s="314"/>
      <c r="H96" s="314"/>
      <c r="I96" s="314"/>
      <c r="J96" s="105"/>
      <c r="K96" s="314" t="s">
        <v>88</v>
      </c>
      <c r="L96" s="314"/>
      <c r="M96" s="314"/>
      <c r="N96" s="314"/>
      <c r="O96" s="314"/>
      <c r="P96" s="314"/>
      <c r="Q96" s="314"/>
      <c r="R96" s="314"/>
      <c r="S96" s="314"/>
      <c r="T96" s="314"/>
      <c r="U96" s="314"/>
      <c r="V96" s="314"/>
      <c r="W96" s="314"/>
      <c r="X96" s="314"/>
      <c r="Y96" s="314"/>
      <c r="Z96" s="314"/>
      <c r="AA96" s="314"/>
      <c r="AB96" s="314"/>
      <c r="AC96" s="314"/>
      <c r="AD96" s="314"/>
      <c r="AE96" s="314"/>
      <c r="AF96" s="314"/>
      <c r="AG96" s="271">
        <f>'SO 90-90 - Odpady'!J32</f>
        <v>0</v>
      </c>
      <c r="AH96" s="272"/>
      <c r="AI96" s="272"/>
      <c r="AJ96" s="272"/>
      <c r="AK96" s="272"/>
      <c r="AL96" s="272"/>
      <c r="AM96" s="272"/>
      <c r="AN96" s="271">
        <f t="shared" si="0"/>
        <v>0</v>
      </c>
      <c r="AO96" s="272"/>
      <c r="AP96" s="272"/>
      <c r="AQ96" s="106" t="s">
        <v>89</v>
      </c>
      <c r="AR96" s="61"/>
      <c r="AS96" s="107">
        <v>0</v>
      </c>
      <c r="AT96" s="108">
        <f t="shared" si="1"/>
        <v>0</v>
      </c>
      <c r="AU96" s="109">
        <f>'SO 90-90 - Odpady'!P123</f>
        <v>0</v>
      </c>
      <c r="AV96" s="108">
        <f>'SO 90-90 - Odpady'!J35</f>
        <v>0</v>
      </c>
      <c r="AW96" s="108">
        <f>'SO 90-90 - Odpady'!J36</f>
        <v>0</v>
      </c>
      <c r="AX96" s="108">
        <f>'SO 90-90 - Odpady'!J37</f>
        <v>0</v>
      </c>
      <c r="AY96" s="108">
        <f>'SO 90-90 - Odpady'!J38</f>
        <v>0</v>
      </c>
      <c r="AZ96" s="108">
        <f>'SO 90-90 - Odpady'!F35</f>
        <v>0</v>
      </c>
      <c r="BA96" s="108">
        <f>'SO 90-90 - Odpady'!F36</f>
        <v>0</v>
      </c>
      <c r="BB96" s="108">
        <f>'SO 90-90 - Odpady'!F37</f>
        <v>0</v>
      </c>
      <c r="BC96" s="108">
        <f>'SO 90-90 - Odpady'!F38</f>
        <v>0</v>
      </c>
      <c r="BD96" s="110">
        <f>'SO 90-90 - Odpady'!F39</f>
        <v>0</v>
      </c>
      <c r="BT96" s="111" t="s">
        <v>85</v>
      </c>
      <c r="BV96" s="111" t="s">
        <v>78</v>
      </c>
      <c r="BW96" s="111" t="s">
        <v>90</v>
      </c>
      <c r="BX96" s="111" t="s">
        <v>84</v>
      </c>
      <c r="CL96" s="111" t="s">
        <v>1</v>
      </c>
    </row>
    <row r="97" spans="1:91" s="4" customFormat="1" ht="23.25" customHeight="1">
      <c r="A97" s="104" t="s">
        <v>86</v>
      </c>
      <c r="B97" s="59"/>
      <c r="C97" s="105"/>
      <c r="D97" s="105"/>
      <c r="E97" s="314" t="s">
        <v>91</v>
      </c>
      <c r="F97" s="314"/>
      <c r="G97" s="314"/>
      <c r="H97" s="314"/>
      <c r="I97" s="314"/>
      <c r="J97" s="105"/>
      <c r="K97" s="314" t="s">
        <v>92</v>
      </c>
      <c r="L97" s="314"/>
      <c r="M97" s="314"/>
      <c r="N97" s="314"/>
      <c r="O97" s="314"/>
      <c r="P97" s="314"/>
      <c r="Q97" s="314"/>
      <c r="R97" s="314"/>
      <c r="S97" s="314"/>
      <c r="T97" s="314"/>
      <c r="U97" s="314"/>
      <c r="V97" s="314"/>
      <c r="W97" s="314"/>
      <c r="X97" s="314"/>
      <c r="Y97" s="314"/>
      <c r="Z97" s="314"/>
      <c r="AA97" s="314"/>
      <c r="AB97" s="314"/>
      <c r="AC97" s="314"/>
      <c r="AD97" s="314"/>
      <c r="AE97" s="314"/>
      <c r="AF97" s="314"/>
      <c r="AG97" s="271">
        <f>'SO 98-98 - Všeobecný objekt'!J32</f>
        <v>0</v>
      </c>
      <c r="AH97" s="272"/>
      <c r="AI97" s="272"/>
      <c r="AJ97" s="272"/>
      <c r="AK97" s="272"/>
      <c r="AL97" s="272"/>
      <c r="AM97" s="272"/>
      <c r="AN97" s="271">
        <f t="shared" si="0"/>
        <v>0</v>
      </c>
      <c r="AO97" s="272"/>
      <c r="AP97" s="272"/>
      <c r="AQ97" s="106" t="s">
        <v>89</v>
      </c>
      <c r="AR97" s="61"/>
      <c r="AS97" s="107">
        <v>0</v>
      </c>
      <c r="AT97" s="108">
        <f t="shared" si="1"/>
        <v>0</v>
      </c>
      <c r="AU97" s="109">
        <f>'SO 98-98 - Všeobecný objekt'!P121</f>
        <v>0</v>
      </c>
      <c r="AV97" s="108">
        <f>'SO 98-98 - Všeobecný objekt'!J35</f>
        <v>0</v>
      </c>
      <c r="AW97" s="108">
        <f>'SO 98-98 - Všeobecný objekt'!J36</f>
        <v>0</v>
      </c>
      <c r="AX97" s="108">
        <f>'SO 98-98 - Všeobecný objekt'!J37</f>
        <v>0</v>
      </c>
      <c r="AY97" s="108">
        <f>'SO 98-98 - Všeobecný objekt'!J38</f>
        <v>0</v>
      </c>
      <c r="AZ97" s="108">
        <f>'SO 98-98 - Všeobecný objekt'!F35</f>
        <v>0</v>
      </c>
      <c r="BA97" s="108">
        <f>'SO 98-98 - Všeobecný objekt'!F36</f>
        <v>0</v>
      </c>
      <c r="BB97" s="108">
        <f>'SO 98-98 - Všeobecný objekt'!F37</f>
        <v>0</v>
      </c>
      <c r="BC97" s="108">
        <f>'SO 98-98 - Všeobecný objekt'!F38</f>
        <v>0</v>
      </c>
      <c r="BD97" s="110">
        <f>'SO 98-98 - Všeobecný objekt'!F39</f>
        <v>0</v>
      </c>
      <c r="BT97" s="111" t="s">
        <v>85</v>
      </c>
      <c r="BV97" s="111" t="s">
        <v>78</v>
      </c>
      <c r="BW97" s="111" t="s">
        <v>93</v>
      </c>
      <c r="BX97" s="111" t="s">
        <v>84</v>
      </c>
      <c r="CL97" s="111" t="s">
        <v>1</v>
      </c>
    </row>
    <row r="98" spans="1:91" s="7" customFormat="1" ht="16.5" customHeight="1">
      <c r="B98" s="94"/>
      <c r="C98" s="95"/>
      <c r="D98" s="315" t="s">
        <v>94</v>
      </c>
      <c r="E98" s="315"/>
      <c r="F98" s="315"/>
      <c r="G98" s="315"/>
      <c r="H98" s="315"/>
      <c r="I98" s="96"/>
      <c r="J98" s="315" t="s">
        <v>95</v>
      </c>
      <c r="K98" s="315"/>
      <c r="L98" s="315"/>
      <c r="M98" s="315"/>
      <c r="N98" s="315"/>
      <c r="O98" s="315"/>
      <c r="P98" s="315"/>
      <c r="Q98" s="315"/>
      <c r="R98" s="315"/>
      <c r="S98" s="315"/>
      <c r="T98" s="315"/>
      <c r="U98" s="315"/>
      <c r="V98" s="315"/>
      <c r="W98" s="315"/>
      <c r="X98" s="315"/>
      <c r="Y98" s="315"/>
      <c r="Z98" s="315"/>
      <c r="AA98" s="315"/>
      <c r="AB98" s="315"/>
      <c r="AC98" s="315"/>
      <c r="AD98" s="315"/>
      <c r="AE98" s="315"/>
      <c r="AF98" s="315"/>
      <c r="AG98" s="282">
        <f>ROUND(AG99,2)</f>
        <v>0</v>
      </c>
      <c r="AH98" s="276"/>
      <c r="AI98" s="276"/>
      <c r="AJ98" s="276"/>
      <c r="AK98" s="276"/>
      <c r="AL98" s="276"/>
      <c r="AM98" s="276"/>
      <c r="AN98" s="275">
        <f t="shared" si="0"/>
        <v>0</v>
      </c>
      <c r="AO98" s="276"/>
      <c r="AP98" s="276"/>
      <c r="AQ98" s="97" t="s">
        <v>82</v>
      </c>
      <c r="AR98" s="98"/>
      <c r="AS98" s="99">
        <f>ROUND(AS99,2)</f>
        <v>0</v>
      </c>
      <c r="AT98" s="100">
        <f t="shared" si="1"/>
        <v>0</v>
      </c>
      <c r="AU98" s="101">
        <f>ROUND(AU99,5)</f>
        <v>0</v>
      </c>
      <c r="AV98" s="100">
        <f>ROUND(AZ98*L29,2)</f>
        <v>0</v>
      </c>
      <c r="AW98" s="100">
        <f>ROUND(BA98*L30,2)</f>
        <v>0</v>
      </c>
      <c r="AX98" s="100">
        <f>ROUND(BB98*L29,2)</f>
        <v>0</v>
      </c>
      <c r="AY98" s="100">
        <f>ROUND(BC98*L30,2)</f>
        <v>0</v>
      </c>
      <c r="AZ98" s="100">
        <f>ROUND(AZ99,2)</f>
        <v>0</v>
      </c>
      <c r="BA98" s="100">
        <f>ROUND(BA99,2)</f>
        <v>0</v>
      </c>
      <c r="BB98" s="100">
        <f>ROUND(BB99,2)</f>
        <v>0</v>
      </c>
      <c r="BC98" s="100">
        <f>ROUND(BC99,2)</f>
        <v>0</v>
      </c>
      <c r="BD98" s="102">
        <f>ROUND(BD99,2)</f>
        <v>0</v>
      </c>
      <c r="BS98" s="103" t="s">
        <v>75</v>
      </c>
      <c r="BT98" s="103" t="s">
        <v>83</v>
      </c>
      <c r="BU98" s="103" t="s">
        <v>77</v>
      </c>
      <c r="BV98" s="103" t="s">
        <v>78</v>
      </c>
      <c r="BW98" s="103" t="s">
        <v>96</v>
      </c>
      <c r="BX98" s="103" t="s">
        <v>5</v>
      </c>
      <c r="CL98" s="103" t="s">
        <v>1</v>
      </c>
      <c r="CM98" s="103" t="s">
        <v>85</v>
      </c>
    </row>
    <row r="99" spans="1:91" s="4" customFormat="1" ht="23.25" customHeight="1">
      <c r="B99" s="59"/>
      <c r="C99" s="105"/>
      <c r="D99" s="105"/>
      <c r="E99" s="314" t="s">
        <v>97</v>
      </c>
      <c r="F99" s="314"/>
      <c r="G99" s="314"/>
      <c r="H99" s="314"/>
      <c r="I99" s="314"/>
      <c r="J99" s="105"/>
      <c r="K99" s="314" t="s">
        <v>98</v>
      </c>
      <c r="L99" s="314"/>
      <c r="M99" s="314"/>
      <c r="N99" s="314"/>
      <c r="O99" s="314"/>
      <c r="P99" s="314"/>
      <c r="Q99" s="314"/>
      <c r="R99" s="314"/>
      <c r="S99" s="314"/>
      <c r="T99" s="314"/>
      <c r="U99" s="314"/>
      <c r="V99" s="314"/>
      <c r="W99" s="314"/>
      <c r="X99" s="314"/>
      <c r="Y99" s="314"/>
      <c r="Z99" s="314"/>
      <c r="AA99" s="314"/>
      <c r="AB99" s="314"/>
      <c r="AC99" s="314"/>
      <c r="AD99" s="314"/>
      <c r="AE99" s="314"/>
      <c r="AF99" s="314"/>
      <c r="AG99" s="283">
        <f>ROUND(SUM(AG100:AG106),2)</f>
        <v>0</v>
      </c>
      <c r="AH99" s="272"/>
      <c r="AI99" s="272"/>
      <c r="AJ99" s="272"/>
      <c r="AK99" s="272"/>
      <c r="AL99" s="272"/>
      <c r="AM99" s="272"/>
      <c r="AN99" s="271">
        <f t="shared" si="0"/>
        <v>0</v>
      </c>
      <c r="AO99" s="272"/>
      <c r="AP99" s="272"/>
      <c r="AQ99" s="106" t="s">
        <v>89</v>
      </c>
      <c r="AR99" s="61"/>
      <c r="AS99" s="107">
        <f>ROUND(SUM(AS100:AS106),2)</f>
        <v>0</v>
      </c>
      <c r="AT99" s="108">
        <f t="shared" si="1"/>
        <v>0</v>
      </c>
      <c r="AU99" s="109">
        <f>ROUND(SUM(AU100:AU106),5)</f>
        <v>0</v>
      </c>
      <c r="AV99" s="108">
        <f>ROUND(AZ99*L29,2)</f>
        <v>0</v>
      </c>
      <c r="AW99" s="108">
        <f>ROUND(BA99*L30,2)</f>
        <v>0</v>
      </c>
      <c r="AX99" s="108">
        <f>ROUND(BB99*L29,2)</f>
        <v>0</v>
      </c>
      <c r="AY99" s="108">
        <f>ROUND(BC99*L30,2)</f>
        <v>0</v>
      </c>
      <c r="AZ99" s="108">
        <f>ROUND(SUM(AZ100:AZ106),2)</f>
        <v>0</v>
      </c>
      <c r="BA99" s="108">
        <f>ROUND(SUM(BA100:BA106),2)</f>
        <v>0</v>
      </c>
      <c r="BB99" s="108">
        <f>ROUND(SUM(BB100:BB106),2)</f>
        <v>0</v>
      </c>
      <c r="BC99" s="108">
        <f>ROUND(SUM(BC100:BC106),2)</f>
        <v>0</v>
      </c>
      <c r="BD99" s="110">
        <f>ROUND(SUM(BD100:BD106),2)</f>
        <v>0</v>
      </c>
      <c r="BS99" s="111" t="s">
        <v>75</v>
      </c>
      <c r="BT99" s="111" t="s">
        <v>85</v>
      </c>
      <c r="BU99" s="111" t="s">
        <v>77</v>
      </c>
      <c r="BV99" s="111" t="s">
        <v>78</v>
      </c>
      <c r="BW99" s="111" t="s">
        <v>99</v>
      </c>
      <c r="BX99" s="111" t="s">
        <v>96</v>
      </c>
      <c r="CL99" s="111" t="s">
        <v>1</v>
      </c>
    </row>
    <row r="100" spans="1:91" s="4" customFormat="1" ht="16.5" customHeight="1">
      <c r="A100" s="104" t="s">
        <v>86</v>
      </c>
      <c r="B100" s="59"/>
      <c r="C100" s="105"/>
      <c r="D100" s="105"/>
      <c r="E100" s="105"/>
      <c r="F100" s="314" t="s">
        <v>100</v>
      </c>
      <c r="G100" s="314"/>
      <c r="H100" s="314"/>
      <c r="I100" s="314"/>
      <c r="J100" s="314"/>
      <c r="K100" s="105"/>
      <c r="L100" s="314" t="s">
        <v>101</v>
      </c>
      <c r="M100" s="314"/>
      <c r="N100" s="314"/>
      <c r="O100" s="314"/>
      <c r="P100" s="314"/>
      <c r="Q100" s="314"/>
      <c r="R100" s="314"/>
      <c r="S100" s="314"/>
      <c r="T100" s="314"/>
      <c r="U100" s="314"/>
      <c r="V100" s="314"/>
      <c r="W100" s="314"/>
      <c r="X100" s="314"/>
      <c r="Y100" s="314"/>
      <c r="Z100" s="314"/>
      <c r="AA100" s="314"/>
      <c r="AB100" s="314"/>
      <c r="AC100" s="314"/>
      <c r="AD100" s="314"/>
      <c r="AE100" s="314"/>
      <c r="AF100" s="314"/>
      <c r="AG100" s="271">
        <f>'01 - Stavební část'!J34</f>
        <v>0</v>
      </c>
      <c r="AH100" s="272"/>
      <c r="AI100" s="272"/>
      <c r="AJ100" s="272"/>
      <c r="AK100" s="272"/>
      <c r="AL100" s="272"/>
      <c r="AM100" s="272"/>
      <c r="AN100" s="271">
        <f t="shared" si="0"/>
        <v>0</v>
      </c>
      <c r="AO100" s="272"/>
      <c r="AP100" s="272"/>
      <c r="AQ100" s="106" t="s">
        <v>89</v>
      </c>
      <c r="AR100" s="61"/>
      <c r="AS100" s="107">
        <v>0</v>
      </c>
      <c r="AT100" s="108">
        <f t="shared" si="1"/>
        <v>0</v>
      </c>
      <c r="AU100" s="109">
        <f>'01 - Stavební část'!P155</f>
        <v>0</v>
      </c>
      <c r="AV100" s="108">
        <f>'01 - Stavební část'!J37</f>
        <v>0</v>
      </c>
      <c r="AW100" s="108">
        <f>'01 - Stavební část'!J38</f>
        <v>0</v>
      </c>
      <c r="AX100" s="108">
        <f>'01 - Stavební část'!J39</f>
        <v>0</v>
      </c>
      <c r="AY100" s="108">
        <f>'01 - Stavební část'!J40</f>
        <v>0</v>
      </c>
      <c r="AZ100" s="108">
        <f>'01 - Stavební část'!F37</f>
        <v>0</v>
      </c>
      <c r="BA100" s="108">
        <f>'01 - Stavební část'!F38</f>
        <v>0</v>
      </c>
      <c r="BB100" s="108">
        <f>'01 - Stavební část'!F39</f>
        <v>0</v>
      </c>
      <c r="BC100" s="108">
        <f>'01 - Stavební část'!F40</f>
        <v>0</v>
      </c>
      <c r="BD100" s="110">
        <f>'01 - Stavební část'!F41</f>
        <v>0</v>
      </c>
      <c r="BT100" s="111" t="s">
        <v>102</v>
      </c>
      <c r="BV100" s="111" t="s">
        <v>78</v>
      </c>
      <c r="BW100" s="111" t="s">
        <v>103</v>
      </c>
      <c r="BX100" s="111" t="s">
        <v>99</v>
      </c>
      <c r="CL100" s="111" t="s">
        <v>1</v>
      </c>
    </row>
    <row r="101" spans="1:91" s="4" customFormat="1" ht="23.25" customHeight="1">
      <c r="A101" s="104" t="s">
        <v>86</v>
      </c>
      <c r="B101" s="59"/>
      <c r="C101" s="105"/>
      <c r="D101" s="105"/>
      <c r="E101" s="105"/>
      <c r="F101" s="314" t="s">
        <v>104</v>
      </c>
      <c r="G101" s="314"/>
      <c r="H101" s="314"/>
      <c r="I101" s="314"/>
      <c r="J101" s="314"/>
      <c r="K101" s="105"/>
      <c r="L101" s="314" t="s">
        <v>105</v>
      </c>
      <c r="M101" s="314"/>
      <c r="N101" s="314"/>
      <c r="O101" s="314"/>
      <c r="P101" s="314"/>
      <c r="Q101" s="314"/>
      <c r="R101" s="314"/>
      <c r="S101" s="314"/>
      <c r="T101" s="314"/>
      <c r="U101" s="314"/>
      <c r="V101" s="314"/>
      <c r="W101" s="314"/>
      <c r="X101" s="314"/>
      <c r="Y101" s="314"/>
      <c r="Z101" s="314"/>
      <c r="AA101" s="314"/>
      <c r="AB101" s="314"/>
      <c r="AC101" s="314"/>
      <c r="AD101" s="314"/>
      <c r="AE101" s="314"/>
      <c r="AF101" s="314"/>
      <c r="AG101" s="271">
        <f>'02 - ZTI - kanalizace, vo...'!J34</f>
        <v>0</v>
      </c>
      <c r="AH101" s="272"/>
      <c r="AI101" s="272"/>
      <c r="AJ101" s="272"/>
      <c r="AK101" s="272"/>
      <c r="AL101" s="272"/>
      <c r="AM101" s="272"/>
      <c r="AN101" s="271">
        <f t="shared" si="0"/>
        <v>0</v>
      </c>
      <c r="AO101" s="272"/>
      <c r="AP101" s="272"/>
      <c r="AQ101" s="106" t="s">
        <v>89</v>
      </c>
      <c r="AR101" s="61"/>
      <c r="AS101" s="107">
        <v>0</v>
      </c>
      <c r="AT101" s="108">
        <f t="shared" si="1"/>
        <v>0</v>
      </c>
      <c r="AU101" s="109">
        <f>'02 - ZTI - kanalizace, vo...'!P139</f>
        <v>0</v>
      </c>
      <c r="AV101" s="108">
        <f>'02 - ZTI - kanalizace, vo...'!J37</f>
        <v>0</v>
      </c>
      <c r="AW101" s="108">
        <f>'02 - ZTI - kanalizace, vo...'!J38</f>
        <v>0</v>
      </c>
      <c r="AX101" s="108">
        <f>'02 - ZTI - kanalizace, vo...'!J39</f>
        <v>0</v>
      </c>
      <c r="AY101" s="108">
        <f>'02 - ZTI - kanalizace, vo...'!J40</f>
        <v>0</v>
      </c>
      <c r="AZ101" s="108">
        <f>'02 - ZTI - kanalizace, vo...'!F37</f>
        <v>0</v>
      </c>
      <c r="BA101" s="108">
        <f>'02 - ZTI - kanalizace, vo...'!F38</f>
        <v>0</v>
      </c>
      <c r="BB101" s="108">
        <f>'02 - ZTI - kanalizace, vo...'!F39</f>
        <v>0</v>
      </c>
      <c r="BC101" s="108">
        <f>'02 - ZTI - kanalizace, vo...'!F40</f>
        <v>0</v>
      </c>
      <c r="BD101" s="110">
        <f>'02 - ZTI - kanalizace, vo...'!F41</f>
        <v>0</v>
      </c>
      <c r="BT101" s="111" t="s">
        <v>102</v>
      </c>
      <c r="BV101" s="111" t="s">
        <v>78</v>
      </c>
      <c r="BW101" s="111" t="s">
        <v>106</v>
      </c>
      <c r="BX101" s="111" t="s">
        <v>99</v>
      </c>
      <c r="CL101" s="111" t="s">
        <v>1</v>
      </c>
    </row>
    <row r="102" spans="1:91" s="4" customFormat="1" ht="16.5" customHeight="1">
      <c r="A102" s="104" t="s">
        <v>86</v>
      </c>
      <c r="B102" s="59"/>
      <c r="C102" s="105"/>
      <c r="D102" s="105"/>
      <c r="E102" s="105"/>
      <c r="F102" s="314" t="s">
        <v>107</v>
      </c>
      <c r="G102" s="314"/>
      <c r="H102" s="314"/>
      <c r="I102" s="314"/>
      <c r="J102" s="314"/>
      <c r="K102" s="105"/>
      <c r="L102" s="314" t="s">
        <v>108</v>
      </c>
      <c r="M102" s="314"/>
      <c r="N102" s="314"/>
      <c r="O102" s="314"/>
      <c r="P102" s="314"/>
      <c r="Q102" s="314"/>
      <c r="R102" s="314"/>
      <c r="S102" s="314"/>
      <c r="T102" s="314"/>
      <c r="U102" s="314"/>
      <c r="V102" s="314"/>
      <c r="W102" s="314"/>
      <c r="X102" s="314"/>
      <c r="Y102" s="314"/>
      <c r="Z102" s="314"/>
      <c r="AA102" s="314"/>
      <c r="AB102" s="314"/>
      <c r="AC102" s="314"/>
      <c r="AD102" s="314"/>
      <c r="AE102" s="314"/>
      <c r="AF102" s="314"/>
      <c r="AG102" s="271">
        <f>'03 - Ústřední topení'!J34</f>
        <v>0</v>
      </c>
      <c r="AH102" s="272"/>
      <c r="AI102" s="272"/>
      <c r="AJ102" s="272"/>
      <c r="AK102" s="272"/>
      <c r="AL102" s="272"/>
      <c r="AM102" s="272"/>
      <c r="AN102" s="271">
        <f t="shared" si="0"/>
        <v>0</v>
      </c>
      <c r="AO102" s="272"/>
      <c r="AP102" s="272"/>
      <c r="AQ102" s="106" t="s">
        <v>89</v>
      </c>
      <c r="AR102" s="61"/>
      <c r="AS102" s="107">
        <v>0</v>
      </c>
      <c r="AT102" s="108">
        <f t="shared" si="1"/>
        <v>0</v>
      </c>
      <c r="AU102" s="109">
        <f>'03 - Ústřední topení'!P131</f>
        <v>0</v>
      </c>
      <c r="AV102" s="108">
        <f>'03 - Ústřední topení'!J37</f>
        <v>0</v>
      </c>
      <c r="AW102" s="108">
        <f>'03 - Ústřední topení'!J38</f>
        <v>0</v>
      </c>
      <c r="AX102" s="108">
        <f>'03 - Ústřední topení'!J39</f>
        <v>0</v>
      </c>
      <c r="AY102" s="108">
        <f>'03 - Ústřední topení'!J40</f>
        <v>0</v>
      </c>
      <c r="AZ102" s="108">
        <f>'03 - Ústřední topení'!F37</f>
        <v>0</v>
      </c>
      <c r="BA102" s="108">
        <f>'03 - Ústřední topení'!F38</f>
        <v>0</v>
      </c>
      <c r="BB102" s="108">
        <f>'03 - Ústřední topení'!F39</f>
        <v>0</v>
      </c>
      <c r="BC102" s="108">
        <f>'03 - Ústřední topení'!F40</f>
        <v>0</v>
      </c>
      <c r="BD102" s="110">
        <f>'03 - Ústřední topení'!F41</f>
        <v>0</v>
      </c>
      <c r="BT102" s="111" t="s">
        <v>102</v>
      </c>
      <c r="BV102" s="111" t="s">
        <v>78</v>
      </c>
      <c r="BW102" s="111" t="s">
        <v>109</v>
      </c>
      <c r="BX102" s="111" t="s">
        <v>99</v>
      </c>
      <c r="CL102" s="111" t="s">
        <v>1</v>
      </c>
    </row>
    <row r="103" spans="1:91" s="4" customFormat="1" ht="16.5" customHeight="1">
      <c r="A103" s="104" t="s">
        <v>86</v>
      </c>
      <c r="B103" s="59"/>
      <c r="C103" s="105"/>
      <c r="D103" s="105"/>
      <c r="E103" s="105"/>
      <c r="F103" s="314" t="s">
        <v>110</v>
      </c>
      <c r="G103" s="314"/>
      <c r="H103" s="314"/>
      <c r="I103" s="314"/>
      <c r="J103" s="314"/>
      <c r="K103" s="105"/>
      <c r="L103" s="314" t="s">
        <v>111</v>
      </c>
      <c r="M103" s="314"/>
      <c r="N103" s="314"/>
      <c r="O103" s="314"/>
      <c r="P103" s="314"/>
      <c r="Q103" s="314"/>
      <c r="R103" s="314"/>
      <c r="S103" s="314"/>
      <c r="T103" s="314"/>
      <c r="U103" s="314"/>
      <c r="V103" s="314"/>
      <c r="W103" s="314"/>
      <c r="X103" s="314"/>
      <c r="Y103" s="314"/>
      <c r="Z103" s="314"/>
      <c r="AA103" s="314"/>
      <c r="AB103" s="314"/>
      <c r="AC103" s="314"/>
      <c r="AD103" s="314"/>
      <c r="AE103" s="314"/>
      <c r="AF103" s="314"/>
      <c r="AG103" s="271">
        <f>'05 - Chlazení'!J34</f>
        <v>0</v>
      </c>
      <c r="AH103" s="272"/>
      <c r="AI103" s="272"/>
      <c r="AJ103" s="272"/>
      <c r="AK103" s="272"/>
      <c r="AL103" s="272"/>
      <c r="AM103" s="272"/>
      <c r="AN103" s="271">
        <f t="shared" si="0"/>
        <v>0</v>
      </c>
      <c r="AO103" s="272"/>
      <c r="AP103" s="272"/>
      <c r="AQ103" s="106" t="s">
        <v>89</v>
      </c>
      <c r="AR103" s="61"/>
      <c r="AS103" s="107">
        <v>0</v>
      </c>
      <c r="AT103" s="108">
        <f t="shared" si="1"/>
        <v>0</v>
      </c>
      <c r="AU103" s="109">
        <f>'05 - Chlazení'!P134</f>
        <v>0</v>
      </c>
      <c r="AV103" s="108">
        <f>'05 - Chlazení'!J37</f>
        <v>0</v>
      </c>
      <c r="AW103" s="108">
        <f>'05 - Chlazení'!J38</f>
        <v>0</v>
      </c>
      <c r="AX103" s="108">
        <f>'05 - Chlazení'!J39</f>
        <v>0</v>
      </c>
      <c r="AY103" s="108">
        <f>'05 - Chlazení'!J40</f>
        <v>0</v>
      </c>
      <c r="AZ103" s="108">
        <f>'05 - Chlazení'!F37</f>
        <v>0</v>
      </c>
      <c r="BA103" s="108">
        <f>'05 - Chlazení'!F38</f>
        <v>0</v>
      </c>
      <c r="BB103" s="108">
        <f>'05 - Chlazení'!F39</f>
        <v>0</v>
      </c>
      <c r="BC103" s="108">
        <f>'05 - Chlazení'!F40</f>
        <v>0</v>
      </c>
      <c r="BD103" s="110">
        <f>'05 - Chlazení'!F41</f>
        <v>0</v>
      </c>
      <c r="BT103" s="111" t="s">
        <v>102</v>
      </c>
      <c r="BV103" s="111" t="s">
        <v>78</v>
      </c>
      <c r="BW103" s="111" t="s">
        <v>112</v>
      </c>
      <c r="BX103" s="111" t="s">
        <v>99</v>
      </c>
      <c r="CL103" s="111" t="s">
        <v>1</v>
      </c>
    </row>
    <row r="104" spans="1:91" s="4" customFormat="1" ht="16.5" customHeight="1">
      <c r="A104" s="104" t="s">
        <v>86</v>
      </c>
      <c r="B104" s="59"/>
      <c r="C104" s="105"/>
      <c r="D104" s="105"/>
      <c r="E104" s="105"/>
      <c r="F104" s="314" t="s">
        <v>113</v>
      </c>
      <c r="G104" s="314"/>
      <c r="H104" s="314"/>
      <c r="I104" s="314"/>
      <c r="J104" s="314"/>
      <c r="K104" s="105"/>
      <c r="L104" s="314" t="s">
        <v>114</v>
      </c>
      <c r="M104" s="314"/>
      <c r="N104" s="314"/>
      <c r="O104" s="314"/>
      <c r="P104" s="314"/>
      <c r="Q104" s="314"/>
      <c r="R104" s="314"/>
      <c r="S104" s="314"/>
      <c r="T104" s="314"/>
      <c r="U104" s="314"/>
      <c r="V104" s="314"/>
      <c r="W104" s="314"/>
      <c r="X104" s="314"/>
      <c r="Y104" s="314"/>
      <c r="Z104" s="314"/>
      <c r="AA104" s="314"/>
      <c r="AB104" s="314"/>
      <c r="AC104" s="314"/>
      <c r="AD104" s="314"/>
      <c r="AE104" s="314"/>
      <c r="AF104" s="314"/>
      <c r="AG104" s="271">
        <f>'07 - Elektro - silnoproud'!J34</f>
        <v>0</v>
      </c>
      <c r="AH104" s="272"/>
      <c r="AI104" s="272"/>
      <c r="AJ104" s="272"/>
      <c r="AK104" s="272"/>
      <c r="AL104" s="272"/>
      <c r="AM104" s="272"/>
      <c r="AN104" s="271">
        <f t="shared" si="0"/>
        <v>0</v>
      </c>
      <c r="AO104" s="272"/>
      <c r="AP104" s="272"/>
      <c r="AQ104" s="106" t="s">
        <v>89</v>
      </c>
      <c r="AR104" s="61"/>
      <c r="AS104" s="107">
        <v>0</v>
      </c>
      <c r="AT104" s="108">
        <f t="shared" si="1"/>
        <v>0</v>
      </c>
      <c r="AU104" s="109">
        <f>'07 - Elektro - silnoproud'!P128</f>
        <v>0</v>
      </c>
      <c r="AV104" s="108">
        <f>'07 - Elektro - silnoproud'!J37</f>
        <v>0</v>
      </c>
      <c r="AW104" s="108">
        <f>'07 - Elektro - silnoproud'!J38</f>
        <v>0</v>
      </c>
      <c r="AX104" s="108">
        <f>'07 - Elektro - silnoproud'!J39</f>
        <v>0</v>
      </c>
      <c r="AY104" s="108">
        <f>'07 - Elektro - silnoproud'!J40</f>
        <v>0</v>
      </c>
      <c r="AZ104" s="108">
        <f>'07 - Elektro - silnoproud'!F37</f>
        <v>0</v>
      </c>
      <c r="BA104" s="108">
        <f>'07 - Elektro - silnoproud'!F38</f>
        <v>0</v>
      </c>
      <c r="BB104" s="108">
        <f>'07 - Elektro - silnoproud'!F39</f>
        <v>0</v>
      </c>
      <c r="BC104" s="108">
        <f>'07 - Elektro - silnoproud'!F40</f>
        <v>0</v>
      </c>
      <c r="BD104" s="110">
        <f>'07 - Elektro - silnoproud'!F41</f>
        <v>0</v>
      </c>
      <c r="BT104" s="111" t="s">
        <v>102</v>
      </c>
      <c r="BV104" s="111" t="s">
        <v>78</v>
      </c>
      <c r="BW104" s="111" t="s">
        <v>115</v>
      </c>
      <c r="BX104" s="111" t="s">
        <v>99</v>
      </c>
      <c r="CL104" s="111" t="s">
        <v>1</v>
      </c>
    </row>
    <row r="105" spans="1:91" s="4" customFormat="1" ht="16.5" customHeight="1">
      <c r="A105" s="104" t="s">
        <v>86</v>
      </c>
      <c r="B105" s="59"/>
      <c r="C105" s="105"/>
      <c r="D105" s="105"/>
      <c r="E105" s="105"/>
      <c r="F105" s="314" t="s">
        <v>116</v>
      </c>
      <c r="G105" s="314"/>
      <c r="H105" s="314"/>
      <c r="I105" s="314"/>
      <c r="J105" s="314"/>
      <c r="K105" s="105"/>
      <c r="L105" s="314" t="s">
        <v>117</v>
      </c>
      <c r="M105" s="314"/>
      <c r="N105" s="314"/>
      <c r="O105" s="314"/>
      <c r="P105" s="314"/>
      <c r="Q105" s="314"/>
      <c r="R105" s="314"/>
      <c r="S105" s="314"/>
      <c r="T105" s="314"/>
      <c r="U105" s="314"/>
      <c r="V105" s="314"/>
      <c r="W105" s="314"/>
      <c r="X105" s="314"/>
      <c r="Y105" s="314"/>
      <c r="Z105" s="314"/>
      <c r="AA105" s="314"/>
      <c r="AB105" s="314"/>
      <c r="AC105" s="314"/>
      <c r="AD105" s="314"/>
      <c r="AE105" s="314"/>
      <c r="AF105" s="314"/>
      <c r="AG105" s="271">
        <f>'08 - Elektro - slaboproud'!J34</f>
        <v>0</v>
      </c>
      <c r="AH105" s="272"/>
      <c r="AI105" s="272"/>
      <c r="AJ105" s="272"/>
      <c r="AK105" s="272"/>
      <c r="AL105" s="272"/>
      <c r="AM105" s="272"/>
      <c r="AN105" s="271">
        <f t="shared" si="0"/>
        <v>0</v>
      </c>
      <c r="AO105" s="272"/>
      <c r="AP105" s="272"/>
      <c r="AQ105" s="106" t="s">
        <v>89</v>
      </c>
      <c r="AR105" s="61"/>
      <c r="AS105" s="107">
        <v>0</v>
      </c>
      <c r="AT105" s="108">
        <f t="shared" si="1"/>
        <v>0</v>
      </c>
      <c r="AU105" s="109">
        <f>'08 - Elektro - slaboproud'!P129</f>
        <v>0</v>
      </c>
      <c r="AV105" s="108">
        <f>'08 - Elektro - slaboproud'!J37</f>
        <v>0</v>
      </c>
      <c r="AW105" s="108">
        <f>'08 - Elektro - slaboproud'!J38</f>
        <v>0</v>
      </c>
      <c r="AX105" s="108">
        <f>'08 - Elektro - slaboproud'!J39</f>
        <v>0</v>
      </c>
      <c r="AY105" s="108">
        <f>'08 - Elektro - slaboproud'!J40</f>
        <v>0</v>
      </c>
      <c r="AZ105" s="108">
        <f>'08 - Elektro - slaboproud'!F37</f>
        <v>0</v>
      </c>
      <c r="BA105" s="108">
        <f>'08 - Elektro - slaboproud'!F38</f>
        <v>0</v>
      </c>
      <c r="BB105" s="108">
        <f>'08 - Elektro - slaboproud'!F39</f>
        <v>0</v>
      </c>
      <c r="BC105" s="108">
        <f>'08 - Elektro - slaboproud'!F40</f>
        <v>0</v>
      </c>
      <c r="BD105" s="110">
        <f>'08 - Elektro - slaboproud'!F41</f>
        <v>0</v>
      </c>
      <c r="BT105" s="111" t="s">
        <v>102</v>
      </c>
      <c r="BV105" s="111" t="s">
        <v>78</v>
      </c>
      <c r="BW105" s="111" t="s">
        <v>118</v>
      </c>
      <c r="BX105" s="111" t="s">
        <v>99</v>
      </c>
      <c r="CL105" s="111" t="s">
        <v>1</v>
      </c>
    </row>
    <row r="106" spans="1:91" s="4" customFormat="1" ht="16.5" customHeight="1">
      <c r="A106" s="104" t="s">
        <v>86</v>
      </c>
      <c r="B106" s="59"/>
      <c r="C106" s="105"/>
      <c r="D106" s="105"/>
      <c r="E106" s="105"/>
      <c r="F106" s="314" t="s">
        <v>119</v>
      </c>
      <c r="G106" s="314"/>
      <c r="H106" s="314"/>
      <c r="I106" s="314"/>
      <c r="J106" s="314"/>
      <c r="K106" s="105"/>
      <c r="L106" s="314" t="s">
        <v>120</v>
      </c>
      <c r="M106" s="314"/>
      <c r="N106" s="314"/>
      <c r="O106" s="314"/>
      <c r="P106" s="314"/>
      <c r="Q106" s="314"/>
      <c r="R106" s="314"/>
      <c r="S106" s="314"/>
      <c r="T106" s="314"/>
      <c r="U106" s="314"/>
      <c r="V106" s="314"/>
      <c r="W106" s="314"/>
      <c r="X106" s="314"/>
      <c r="Y106" s="314"/>
      <c r="Z106" s="314"/>
      <c r="AA106" s="314"/>
      <c r="AB106" s="314"/>
      <c r="AC106" s="314"/>
      <c r="AD106" s="314"/>
      <c r="AE106" s="314"/>
      <c r="AF106" s="314"/>
      <c r="AG106" s="271">
        <f>'04 - Vzduchotechnika'!J34</f>
        <v>0</v>
      </c>
      <c r="AH106" s="272"/>
      <c r="AI106" s="272"/>
      <c r="AJ106" s="272"/>
      <c r="AK106" s="272"/>
      <c r="AL106" s="272"/>
      <c r="AM106" s="272"/>
      <c r="AN106" s="271">
        <f t="shared" si="0"/>
        <v>0</v>
      </c>
      <c r="AO106" s="272"/>
      <c r="AP106" s="272"/>
      <c r="AQ106" s="106" t="s">
        <v>89</v>
      </c>
      <c r="AR106" s="61"/>
      <c r="AS106" s="112">
        <v>0</v>
      </c>
      <c r="AT106" s="113">
        <f t="shared" si="1"/>
        <v>0</v>
      </c>
      <c r="AU106" s="114">
        <f>'04 - Vzduchotechnika'!P133</f>
        <v>0</v>
      </c>
      <c r="AV106" s="113">
        <f>'04 - Vzduchotechnika'!J37</f>
        <v>0</v>
      </c>
      <c r="AW106" s="113">
        <f>'04 - Vzduchotechnika'!J38</f>
        <v>0</v>
      </c>
      <c r="AX106" s="113">
        <f>'04 - Vzduchotechnika'!J39</f>
        <v>0</v>
      </c>
      <c r="AY106" s="113">
        <f>'04 - Vzduchotechnika'!J40</f>
        <v>0</v>
      </c>
      <c r="AZ106" s="113">
        <f>'04 - Vzduchotechnika'!F37</f>
        <v>0</v>
      </c>
      <c r="BA106" s="113">
        <f>'04 - Vzduchotechnika'!F38</f>
        <v>0</v>
      </c>
      <c r="BB106" s="113">
        <f>'04 - Vzduchotechnika'!F39</f>
        <v>0</v>
      </c>
      <c r="BC106" s="113">
        <f>'04 - Vzduchotechnika'!F40</f>
        <v>0</v>
      </c>
      <c r="BD106" s="115">
        <f>'04 - Vzduchotechnika'!F41</f>
        <v>0</v>
      </c>
      <c r="BT106" s="111" t="s">
        <v>102</v>
      </c>
      <c r="BV106" s="111" t="s">
        <v>78</v>
      </c>
      <c r="BW106" s="111" t="s">
        <v>121</v>
      </c>
      <c r="BX106" s="111" t="s">
        <v>99</v>
      </c>
      <c r="CL106" s="111" t="s">
        <v>1</v>
      </c>
    </row>
    <row r="107" spans="1:91" s="2" customFormat="1" ht="30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40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</row>
    <row r="108" spans="1:91" s="2" customFormat="1" ht="6.95" customHeight="1">
      <c r="A108" s="35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40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</row>
  </sheetData>
  <sheetProtection algorithmName="SHA-512" hashValue="M9T6856ypF05mclzUljYOmUifk9uQCQQWBGvvwAEQ90Ddi4siS8+VNwyAd1k45jLSdYELvMK8w+6KSejh4+dQQ==" saltValue="UA9qqoCybcphxcv9YCou9PexJNkT2IhP+dNj6pHAzLyEZOm4ls178doNnwKh4VCUhgorhi0r9u6DssGJlCSWlw==" spinCount="100000" sheet="1" objects="1" scenarios="1" formatColumns="0" formatRows="0"/>
  <mergeCells count="86">
    <mergeCell ref="C92:G92"/>
    <mergeCell ref="D98:H98"/>
    <mergeCell ref="D95:H95"/>
    <mergeCell ref="E97:I97"/>
    <mergeCell ref="E96:I96"/>
    <mergeCell ref="L102:AF102"/>
    <mergeCell ref="L103:AF103"/>
    <mergeCell ref="E99:I99"/>
    <mergeCell ref="F101:J101"/>
    <mergeCell ref="F100:J100"/>
    <mergeCell ref="F102:J102"/>
    <mergeCell ref="F103:J103"/>
    <mergeCell ref="L85:AJ85"/>
    <mergeCell ref="L104:AF104"/>
    <mergeCell ref="F105:J105"/>
    <mergeCell ref="L105:AF105"/>
    <mergeCell ref="F106:J106"/>
    <mergeCell ref="L106:AF106"/>
    <mergeCell ref="AG104:AM104"/>
    <mergeCell ref="F104:J104"/>
    <mergeCell ref="I92:AF92"/>
    <mergeCell ref="J95:AF95"/>
    <mergeCell ref="J98:AF98"/>
    <mergeCell ref="K97:AF97"/>
    <mergeCell ref="K96:AF96"/>
    <mergeCell ref="K99:AF99"/>
    <mergeCell ref="L101:AF101"/>
    <mergeCell ref="L100:AF100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3:AM103"/>
    <mergeCell ref="AG102:AM102"/>
    <mergeCell ref="AG92:AM92"/>
    <mergeCell ref="AG101:AM101"/>
    <mergeCell ref="AG95:AM95"/>
    <mergeCell ref="AG100:AM100"/>
    <mergeCell ref="AG97:AM97"/>
    <mergeCell ref="AG99:AM99"/>
    <mergeCell ref="AG96:AM96"/>
    <mergeCell ref="AG98:AM98"/>
    <mergeCell ref="AM87:AN87"/>
    <mergeCell ref="AM89:AP89"/>
    <mergeCell ref="AM90:AP90"/>
    <mergeCell ref="AN100:AP100"/>
    <mergeCell ref="AS89:AT91"/>
    <mergeCell ref="AN92:AP92"/>
    <mergeCell ref="AN102:AP102"/>
    <mergeCell ref="AN96:AP96"/>
    <mergeCell ref="AN97:AP97"/>
    <mergeCell ref="AN99:AP99"/>
    <mergeCell ref="AN95:AP95"/>
    <mergeCell ref="AN101:AP101"/>
    <mergeCell ref="AN105:AP105"/>
    <mergeCell ref="AG105:AM105"/>
    <mergeCell ref="AN106:AP106"/>
    <mergeCell ref="AG106:AM106"/>
    <mergeCell ref="AG94:AM94"/>
    <mergeCell ref="AN94:AP94"/>
    <mergeCell ref="AN104:AP104"/>
    <mergeCell ref="AN103:AP103"/>
    <mergeCell ref="AN98:AP98"/>
  </mergeCells>
  <hyperlinks>
    <hyperlink ref="A96" location="'SO 90-90 - Odpady'!C2" display="/"/>
    <hyperlink ref="A97" location="'SO 98-98 - Všeobecný objekt'!C2" display="/"/>
    <hyperlink ref="A100" location="'01 - Stavební část'!C2" display="/"/>
    <hyperlink ref="A101" location="'02 - ZTI - kanalizace, vo...'!C2" display="/"/>
    <hyperlink ref="A102" location="'03 - Ústřední topení'!C2" display="/"/>
    <hyperlink ref="A103" location="'05 - Chlazení'!C2" display="/"/>
    <hyperlink ref="A104" location="'07 - Elektro - silnoproud'!C2" display="/"/>
    <hyperlink ref="A105" location="'08 - Elektro - slaboproud'!C2" display="/"/>
    <hyperlink ref="A106" location="'04 - Vzduchotechnik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8" t="s">
        <v>121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85</v>
      </c>
    </row>
    <row r="4" spans="1:46" s="1" customFormat="1" ht="24.95" customHeight="1">
      <c r="B4" s="21"/>
      <c r="D4" s="118" t="s">
        <v>122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Blansko SEE  oprava</v>
      </c>
      <c r="F7" s="321"/>
      <c r="G7" s="321"/>
      <c r="H7" s="321"/>
      <c r="L7" s="21"/>
    </row>
    <row r="8" spans="1:46" ht="12.75">
      <c r="B8" s="21"/>
      <c r="D8" s="120" t="s">
        <v>123</v>
      </c>
      <c r="L8" s="21"/>
    </row>
    <row r="9" spans="1:46" s="1" customFormat="1" ht="16.5" customHeight="1">
      <c r="B9" s="21"/>
      <c r="E9" s="320" t="s">
        <v>224</v>
      </c>
      <c r="F9" s="280"/>
      <c r="G9" s="280"/>
      <c r="H9" s="280"/>
      <c r="L9" s="21"/>
    </row>
    <row r="10" spans="1:46" s="1" customFormat="1" ht="12" customHeight="1">
      <c r="B10" s="21"/>
      <c r="D10" s="120" t="s">
        <v>125</v>
      </c>
      <c r="L10" s="21"/>
    </row>
    <row r="11" spans="1:46" s="2" customFormat="1" ht="16.5" customHeight="1">
      <c r="A11" s="35"/>
      <c r="B11" s="40"/>
      <c r="C11" s="35"/>
      <c r="D11" s="35"/>
      <c r="E11" s="328" t="s">
        <v>225</v>
      </c>
      <c r="F11" s="322"/>
      <c r="G11" s="322"/>
      <c r="H11" s="322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226</v>
      </c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23" t="s">
        <v>3348</v>
      </c>
      <c r="F13" s="322"/>
      <c r="G13" s="322"/>
      <c r="H13" s="322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20" t="s">
        <v>18</v>
      </c>
      <c r="E15" s="35"/>
      <c r="F15" s="111" t="s">
        <v>1</v>
      </c>
      <c r="G15" s="35"/>
      <c r="H15" s="35"/>
      <c r="I15" s="120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20</v>
      </c>
      <c r="E16" s="35"/>
      <c r="F16" s="111" t="s">
        <v>21</v>
      </c>
      <c r="G16" s="35"/>
      <c r="H16" s="35"/>
      <c r="I16" s="120" t="s">
        <v>22</v>
      </c>
      <c r="J16" s="121" t="str">
        <f>'Rekapitulace stavby'!AN8</f>
        <v>31. 5. 2022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0" t="s">
        <v>24</v>
      </c>
      <c r="E18" s="35"/>
      <c r="F18" s="35"/>
      <c r="G18" s="35"/>
      <c r="H18" s="35"/>
      <c r="I18" s="120" t="s">
        <v>25</v>
      </c>
      <c r="J18" s="111" t="s">
        <v>26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1" t="s">
        <v>27</v>
      </c>
      <c r="F19" s="35"/>
      <c r="G19" s="35"/>
      <c r="H19" s="35"/>
      <c r="I19" s="120" t="s">
        <v>28</v>
      </c>
      <c r="J19" s="111" t="s">
        <v>29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0" t="s">
        <v>30</v>
      </c>
      <c r="E21" s="35"/>
      <c r="F21" s="35"/>
      <c r="G21" s="35"/>
      <c r="H21" s="35"/>
      <c r="I21" s="120" t="s">
        <v>25</v>
      </c>
      <c r="J21" s="31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24" t="str">
        <f>'Rekapitulace stavby'!E14</f>
        <v>Vyplň údaj</v>
      </c>
      <c r="F22" s="325"/>
      <c r="G22" s="325"/>
      <c r="H22" s="325"/>
      <c r="I22" s="120" t="s">
        <v>28</v>
      </c>
      <c r="J22" s="31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0" t="s">
        <v>32</v>
      </c>
      <c r="E24" s="35"/>
      <c r="F24" s="35"/>
      <c r="G24" s="35"/>
      <c r="H24" s="35"/>
      <c r="I24" s="120" t="s">
        <v>25</v>
      </c>
      <c r="J24" s="111" t="str">
        <f>IF('Rekapitulace stavby'!AN16="","",'Rekapitulace stavby'!AN16)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1" t="str">
        <f>IF('Rekapitulace stavby'!E17="","",'Rekapitulace stavby'!E17)</f>
        <v xml:space="preserve"> </v>
      </c>
      <c r="F25" s="35"/>
      <c r="G25" s="35"/>
      <c r="H25" s="35"/>
      <c r="I25" s="120" t="s">
        <v>28</v>
      </c>
      <c r="J25" s="111" t="str">
        <f>IF('Rekapitulace stavby'!AN17="","",'Rekapitulace stavby'!AN17)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0" t="s">
        <v>34</v>
      </c>
      <c r="E27" s="35"/>
      <c r="F27" s="35"/>
      <c r="G27" s="35"/>
      <c r="H27" s="35"/>
      <c r="I27" s="120" t="s">
        <v>25</v>
      </c>
      <c r="J27" s="111" t="str">
        <f>IF('Rekapitulace stavby'!AN19="","",'Rekapitulace stavby'!AN19)</f>
        <v/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1" t="str">
        <f>IF('Rekapitulace stavby'!E20="","",'Rekapitulace stavby'!E20)</f>
        <v xml:space="preserve"> </v>
      </c>
      <c r="F28" s="35"/>
      <c r="G28" s="35"/>
      <c r="H28" s="35"/>
      <c r="I28" s="120" t="s">
        <v>28</v>
      </c>
      <c r="J28" s="111" t="str">
        <f>IF('Rekapitulace stavby'!AN20="","",'Rekapitulace stavby'!AN20)</f>
        <v/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2"/>
      <c r="B31" s="123"/>
      <c r="C31" s="122"/>
      <c r="D31" s="122"/>
      <c r="E31" s="326" t="s">
        <v>1</v>
      </c>
      <c r="F31" s="326"/>
      <c r="G31" s="326"/>
      <c r="H31" s="326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6" t="s">
        <v>36</v>
      </c>
      <c r="E34" s="35"/>
      <c r="F34" s="35"/>
      <c r="G34" s="35"/>
      <c r="H34" s="35"/>
      <c r="I34" s="35"/>
      <c r="J34" s="127">
        <f>ROUND(J133,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5"/>
      <c r="E35" s="125"/>
      <c r="F35" s="125"/>
      <c r="G35" s="125"/>
      <c r="H35" s="125"/>
      <c r="I35" s="125"/>
      <c r="J35" s="125"/>
      <c r="K35" s="12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8" t="s">
        <v>38</v>
      </c>
      <c r="G36" s="35"/>
      <c r="H36" s="35"/>
      <c r="I36" s="128" t="s">
        <v>37</v>
      </c>
      <c r="J36" s="128" t="s">
        <v>39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9" t="s">
        <v>40</v>
      </c>
      <c r="E37" s="120" t="s">
        <v>41</v>
      </c>
      <c r="F37" s="130">
        <f>ROUND((SUM(BE133:BE375)),  2)</f>
        <v>0</v>
      </c>
      <c r="G37" s="35"/>
      <c r="H37" s="35"/>
      <c r="I37" s="131">
        <v>0.21</v>
      </c>
      <c r="J37" s="130">
        <f>ROUND(((SUM(BE133:BE375))*I37),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0" t="s">
        <v>42</v>
      </c>
      <c r="F38" s="130">
        <f>ROUND((SUM(BF133:BF375)),  2)</f>
        <v>0</v>
      </c>
      <c r="G38" s="35"/>
      <c r="H38" s="35"/>
      <c r="I38" s="131">
        <v>0.15</v>
      </c>
      <c r="J38" s="130">
        <f>ROUND(((SUM(BF133:BF375))*I38),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43</v>
      </c>
      <c r="F39" s="130">
        <f>ROUND((SUM(BG133:BG375)),  2)</f>
        <v>0</v>
      </c>
      <c r="G39" s="35"/>
      <c r="H39" s="35"/>
      <c r="I39" s="131">
        <v>0.21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20" t="s">
        <v>44</v>
      </c>
      <c r="F40" s="130">
        <f>ROUND((SUM(BH133:BH375)),  2)</f>
        <v>0</v>
      </c>
      <c r="G40" s="35"/>
      <c r="H40" s="35"/>
      <c r="I40" s="131">
        <v>0.15</v>
      </c>
      <c r="J40" s="130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0" t="s">
        <v>45</v>
      </c>
      <c r="F41" s="130">
        <f>ROUND((SUM(BI133:BI375)),  2)</f>
        <v>0</v>
      </c>
      <c r="G41" s="35"/>
      <c r="H41" s="35"/>
      <c r="I41" s="131">
        <v>0</v>
      </c>
      <c r="J41" s="130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2"/>
      <c r="D43" s="133" t="s">
        <v>46</v>
      </c>
      <c r="E43" s="134"/>
      <c r="F43" s="134"/>
      <c r="G43" s="135" t="s">
        <v>47</v>
      </c>
      <c r="H43" s="136" t="s">
        <v>48</v>
      </c>
      <c r="I43" s="134"/>
      <c r="J43" s="137">
        <f>SUM(J34:J41)</f>
        <v>0</v>
      </c>
      <c r="K43" s="138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18" t="str">
        <f>E7</f>
        <v>Blansko SEE  oprava</v>
      </c>
      <c r="F85" s="319"/>
      <c r="G85" s="319"/>
      <c r="H85" s="319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18" t="s">
        <v>224</v>
      </c>
      <c r="F87" s="304"/>
      <c r="G87" s="304"/>
      <c r="H87" s="304"/>
      <c r="I87" s="23"/>
      <c r="J87" s="23"/>
      <c r="K87" s="23"/>
      <c r="L87" s="21"/>
    </row>
    <row r="88" spans="1:31" s="1" customFormat="1" ht="12" customHeight="1">
      <c r="B88" s="22"/>
      <c r="C88" s="30" t="s">
        <v>125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27" t="s">
        <v>225</v>
      </c>
      <c r="F89" s="317"/>
      <c r="G89" s="317"/>
      <c r="H89" s="317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226</v>
      </c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312" t="str">
        <f>E13</f>
        <v>04 - Vzduchotechnika</v>
      </c>
      <c r="F91" s="317"/>
      <c r="G91" s="317"/>
      <c r="H91" s="317"/>
      <c r="I91" s="37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 xml:space="preserve"> </v>
      </c>
      <c r="G93" s="37"/>
      <c r="H93" s="37"/>
      <c r="I93" s="30" t="s">
        <v>22</v>
      </c>
      <c r="J93" s="67" t="str">
        <f>IF(J16="","",J16)</f>
        <v>31. 5. 2022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>Správa železnic, státní organizace</v>
      </c>
      <c r="G95" s="37"/>
      <c r="H95" s="37"/>
      <c r="I95" s="30" t="s">
        <v>32</v>
      </c>
      <c r="J95" s="33" t="str">
        <f>E25</f>
        <v xml:space="preserve"> 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30</v>
      </c>
      <c r="D96" s="37"/>
      <c r="E96" s="37"/>
      <c r="F96" s="28" t="str">
        <f>IF(E22="","",E22)</f>
        <v>Vyplň údaj</v>
      </c>
      <c r="G96" s="37"/>
      <c r="H96" s="37"/>
      <c r="I96" s="30" t="s">
        <v>34</v>
      </c>
      <c r="J96" s="33" t="str">
        <f>E28</f>
        <v xml:space="preserve"> 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0" t="s">
        <v>128</v>
      </c>
      <c r="D98" s="151"/>
      <c r="E98" s="151"/>
      <c r="F98" s="151"/>
      <c r="G98" s="151"/>
      <c r="H98" s="151"/>
      <c r="I98" s="151"/>
      <c r="J98" s="152" t="s">
        <v>129</v>
      </c>
      <c r="K98" s="151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3" t="s">
        <v>130</v>
      </c>
      <c r="D100" s="37"/>
      <c r="E100" s="37"/>
      <c r="F100" s="37"/>
      <c r="G100" s="37"/>
      <c r="H100" s="37"/>
      <c r="I100" s="37"/>
      <c r="J100" s="85">
        <f>J133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131</v>
      </c>
    </row>
    <row r="101" spans="1:47" s="9" customFormat="1" ht="24.95" customHeight="1">
      <c r="B101" s="154"/>
      <c r="C101" s="155"/>
      <c r="D101" s="156" t="s">
        <v>238</v>
      </c>
      <c r="E101" s="157"/>
      <c r="F101" s="157"/>
      <c r="G101" s="157"/>
      <c r="H101" s="157"/>
      <c r="I101" s="157"/>
      <c r="J101" s="158">
        <f>J134</f>
        <v>0</v>
      </c>
      <c r="K101" s="155"/>
      <c r="L101" s="159"/>
    </row>
    <row r="102" spans="1:47" s="10" customFormat="1" ht="19.899999999999999" customHeight="1">
      <c r="B102" s="160"/>
      <c r="C102" s="105"/>
      <c r="D102" s="161" t="s">
        <v>240</v>
      </c>
      <c r="E102" s="162"/>
      <c r="F102" s="162"/>
      <c r="G102" s="162"/>
      <c r="H102" s="162"/>
      <c r="I102" s="162"/>
      <c r="J102" s="163">
        <f>J135</f>
        <v>0</v>
      </c>
      <c r="K102" s="105"/>
      <c r="L102" s="164"/>
    </row>
    <row r="103" spans="1:47" s="10" customFormat="1" ht="14.85" customHeight="1">
      <c r="B103" s="160"/>
      <c r="C103" s="105"/>
      <c r="D103" s="161" t="s">
        <v>3349</v>
      </c>
      <c r="E103" s="162"/>
      <c r="F103" s="162"/>
      <c r="G103" s="162"/>
      <c r="H103" s="162"/>
      <c r="I103" s="162"/>
      <c r="J103" s="163">
        <f>J150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3350</v>
      </c>
      <c r="E104" s="162"/>
      <c r="F104" s="162"/>
      <c r="G104" s="162"/>
      <c r="H104" s="162"/>
      <c r="I104" s="162"/>
      <c r="J104" s="163">
        <f>J167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3351</v>
      </c>
      <c r="E105" s="162"/>
      <c r="F105" s="162"/>
      <c r="G105" s="162"/>
      <c r="H105" s="162"/>
      <c r="I105" s="162"/>
      <c r="J105" s="163">
        <f>J197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3352</v>
      </c>
      <c r="E106" s="162"/>
      <c r="F106" s="162"/>
      <c r="G106" s="162"/>
      <c r="H106" s="162"/>
      <c r="I106" s="162"/>
      <c r="J106" s="163">
        <f>J279</f>
        <v>0</v>
      </c>
      <c r="K106" s="105"/>
      <c r="L106" s="164"/>
    </row>
    <row r="107" spans="1:47" s="10" customFormat="1" ht="19.899999999999999" customHeight="1">
      <c r="B107" s="160"/>
      <c r="C107" s="105"/>
      <c r="D107" s="161" t="s">
        <v>3353</v>
      </c>
      <c r="E107" s="162"/>
      <c r="F107" s="162"/>
      <c r="G107" s="162"/>
      <c r="H107" s="162"/>
      <c r="I107" s="162"/>
      <c r="J107" s="163">
        <f>J312</f>
        <v>0</v>
      </c>
      <c r="K107" s="105"/>
      <c r="L107" s="164"/>
    </row>
    <row r="108" spans="1:47" s="10" customFormat="1" ht="14.85" customHeight="1">
      <c r="B108" s="160"/>
      <c r="C108" s="105"/>
      <c r="D108" s="161" t="s">
        <v>3354</v>
      </c>
      <c r="E108" s="162"/>
      <c r="F108" s="162"/>
      <c r="G108" s="162"/>
      <c r="H108" s="162"/>
      <c r="I108" s="162"/>
      <c r="J108" s="163">
        <f>J366</f>
        <v>0</v>
      </c>
      <c r="K108" s="105"/>
      <c r="L108" s="164"/>
    </row>
    <row r="109" spans="1:47" s="9" customFormat="1" ht="24.95" customHeight="1">
      <c r="B109" s="154"/>
      <c r="C109" s="155"/>
      <c r="D109" s="156" t="s">
        <v>197</v>
      </c>
      <c r="E109" s="157"/>
      <c r="F109" s="157"/>
      <c r="G109" s="157"/>
      <c r="H109" s="157"/>
      <c r="I109" s="157"/>
      <c r="J109" s="158">
        <f>J369</f>
        <v>0</v>
      </c>
      <c r="K109" s="155"/>
      <c r="L109" s="159"/>
    </row>
    <row r="110" spans="1:47" s="2" customFormat="1" ht="21.7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6.95" customHeight="1">
      <c r="A111" s="35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pans="1:31" s="2" customFormat="1" ht="6.95" customHeight="1">
      <c r="A115" s="35"/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24.95" customHeight="1">
      <c r="A116" s="35"/>
      <c r="B116" s="36"/>
      <c r="C116" s="24" t="s">
        <v>135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2" customHeight="1">
      <c r="A118" s="35"/>
      <c r="B118" s="36"/>
      <c r="C118" s="30" t="s">
        <v>16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6.5" customHeight="1">
      <c r="A119" s="35"/>
      <c r="B119" s="36"/>
      <c r="C119" s="37"/>
      <c r="D119" s="37"/>
      <c r="E119" s="318" t="str">
        <f>E7</f>
        <v>Blansko SEE  oprava</v>
      </c>
      <c r="F119" s="319"/>
      <c r="G119" s="319"/>
      <c r="H119" s="319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1" customFormat="1" ht="12" customHeight="1">
      <c r="B120" s="22"/>
      <c r="C120" s="30" t="s">
        <v>123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pans="1:31" s="1" customFormat="1" ht="16.5" customHeight="1">
      <c r="B121" s="22"/>
      <c r="C121" s="23"/>
      <c r="D121" s="23"/>
      <c r="E121" s="318" t="s">
        <v>224</v>
      </c>
      <c r="F121" s="304"/>
      <c r="G121" s="304"/>
      <c r="H121" s="304"/>
      <c r="I121" s="23"/>
      <c r="J121" s="23"/>
      <c r="K121" s="23"/>
      <c r="L121" s="21"/>
    </row>
    <row r="122" spans="1:31" s="1" customFormat="1" ht="12" customHeight="1">
      <c r="B122" s="22"/>
      <c r="C122" s="30" t="s">
        <v>125</v>
      </c>
      <c r="D122" s="23"/>
      <c r="E122" s="23"/>
      <c r="F122" s="23"/>
      <c r="G122" s="23"/>
      <c r="H122" s="23"/>
      <c r="I122" s="23"/>
      <c r="J122" s="23"/>
      <c r="K122" s="23"/>
      <c r="L122" s="21"/>
    </row>
    <row r="123" spans="1:31" s="2" customFormat="1" ht="16.5" customHeight="1">
      <c r="A123" s="35"/>
      <c r="B123" s="36"/>
      <c r="C123" s="37"/>
      <c r="D123" s="37"/>
      <c r="E123" s="327" t="s">
        <v>225</v>
      </c>
      <c r="F123" s="317"/>
      <c r="G123" s="317"/>
      <c r="H123" s="31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226</v>
      </c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6.5" customHeight="1">
      <c r="A125" s="35"/>
      <c r="B125" s="36"/>
      <c r="C125" s="37"/>
      <c r="D125" s="37"/>
      <c r="E125" s="312" t="str">
        <f>E13</f>
        <v>04 - Vzduchotechnika</v>
      </c>
      <c r="F125" s="317"/>
      <c r="G125" s="317"/>
      <c r="H125" s="31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2" customHeight="1">
      <c r="A127" s="35"/>
      <c r="B127" s="36"/>
      <c r="C127" s="30" t="s">
        <v>20</v>
      </c>
      <c r="D127" s="37"/>
      <c r="E127" s="37"/>
      <c r="F127" s="28" t="str">
        <f>F16</f>
        <v xml:space="preserve"> </v>
      </c>
      <c r="G127" s="37"/>
      <c r="H127" s="37"/>
      <c r="I127" s="30" t="s">
        <v>22</v>
      </c>
      <c r="J127" s="67" t="str">
        <f>IF(J16="","",J16)</f>
        <v>31. 5. 2022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6.9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5.2" customHeight="1">
      <c r="A129" s="35"/>
      <c r="B129" s="36"/>
      <c r="C129" s="30" t="s">
        <v>24</v>
      </c>
      <c r="D129" s="37"/>
      <c r="E129" s="37"/>
      <c r="F129" s="28" t="str">
        <f>E19</f>
        <v>Správa železnic, státní organizace</v>
      </c>
      <c r="G129" s="37"/>
      <c r="H129" s="37"/>
      <c r="I129" s="30" t="s">
        <v>32</v>
      </c>
      <c r="J129" s="33" t="str">
        <f>E25</f>
        <v xml:space="preserve"> 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5.2" customHeight="1">
      <c r="A130" s="35"/>
      <c r="B130" s="36"/>
      <c r="C130" s="30" t="s">
        <v>30</v>
      </c>
      <c r="D130" s="37"/>
      <c r="E130" s="37"/>
      <c r="F130" s="28" t="str">
        <f>IF(E22="","",E22)</f>
        <v>Vyplň údaj</v>
      </c>
      <c r="G130" s="37"/>
      <c r="H130" s="37"/>
      <c r="I130" s="30" t="s">
        <v>34</v>
      </c>
      <c r="J130" s="33" t="str">
        <f>E28</f>
        <v xml:space="preserve"> </v>
      </c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0.35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11" customFormat="1" ht="29.25" customHeight="1">
      <c r="A132" s="165"/>
      <c r="B132" s="166"/>
      <c r="C132" s="167" t="s">
        <v>136</v>
      </c>
      <c r="D132" s="168" t="s">
        <v>61</v>
      </c>
      <c r="E132" s="168" t="s">
        <v>57</v>
      </c>
      <c r="F132" s="168" t="s">
        <v>58</v>
      </c>
      <c r="G132" s="168" t="s">
        <v>137</v>
      </c>
      <c r="H132" s="168" t="s">
        <v>138</v>
      </c>
      <c r="I132" s="168" t="s">
        <v>139</v>
      </c>
      <c r="J132" s="168" t="s">
        <v>129</v>
      </c>
      <c r="K132" s="169" t="s">
        <v>140</v>
      </c>
      <c r="L132" s="170"/>
      <c r="M132" s="76" t="s">
        <v>1</v>
      </c>
      <c r="N132" s="77" t="s">
        <v>40</v>
      </c>
      <c r="O132" s="77" t="s">
        <v>141</v>
      </c>
      <c r="P132" s="77" t="s">
        <v>142</v>
      </c>
      <c r="Q132" s="77" t="s">
        <v>143</v>
      </c>
      <c r="R132" s="77" t="s">
        <v>144</v>
      </c>
      <c r="S132" s="77" t="s">
        <v>145</v>
      </c>
      <c r="T132" s="78" t="s">
        <v>146</v>
      </c>
      <c r="U132" s="165"/>
      <c r="V132" s="165"/>
      <c r="W132" s="165"/>
      <c r="X132" s="165"/>
      <c r="Y132" s="165"/>
      <c r="Z132" s="165"/>
      <c r="AA132" s="165"/>
      <c r="AB132" s="165"/>
      <c r="AC132" s="165"/>
      <c r="AD132" s="165"/>
      <c r="AE132" s="165"/>
    </row>
    <row r="133" spans="1:65" s="2" customFormat="1" ht="22.9" customHeight="1">
      <c r="A133" s="35"/>
      <c r="B133" s="36"/>
      <c r="C133" s="83" t="s">
        <v>147</v>
      </c>
      <c r="D133" s="37"/>
      <c r="E133" s="37"/>
      <c r="F133" s="37"/>
      <c r="G133" s="37"/>
      <c r="H133" s="37"/>
      <c r="I133" s="37"/>
      <c r="J133" s="171">
        <f>BK133</f>
        <v>0</v>
      </c>
      <c r="K133" s="37"/>
      <c r="L133" s="40"/>
      <c r="M133" s="79"/>
      <c r="N133" s="172"/>
      <c r="O133" s="80"/>
      <c r="P133" s="173">
        <f>P134+P369</f>
        <v>0</v>
      </c>
      <c r="Q133" s="80"/>
      <c r="R133" s="173">
        <f>R134+R369</f>
        <v>0.44612000000000007</v>
      </c>
      <c r="S133" s="80"/>
      <c r="T133" s="174">
        <f>T134+T369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75</v>
      </c>
      <c r="AU133" s="18" t="s">
        <v>131</v>
      </c>
      <c r="BK133" s="175">
        <f>BK134+BK369</f>
        <v>0</v>
      </c>
    </row>
    <row r="134" spans="1:65" s="12" customFormat="1" ht="25.9" customHeight="1">
      <c r="B134" s="176"/>
      <c r="C134" s="177"/>
      <c r="D134" s="178" t="s">
        <v>75</v>
      </c>
      <c r="E134" s="179" t="s">
        <v>789</v>
      </c>
      <c r="F134" s="179" t="s">
        <v>790</v>
      </c>
      <c r="G134" s="177"/>
      <c r="H134" s="177"/>
      <c r="I134" s="180"/>
      <c r="J134" s="181">
        <f>BK134</f>
        <v>0</v>
      </c>
      <c r="K134" s="177"/>
      <c r="L134" s="182"/>
      <c r="M134" s="183"/>
      <c r="N134" s="184"/>
      <c r="O134" s="184"/>
      <c r="P134" s="185">
        <f>P135+P167+P197+P279+P312</f>
        <v>0</v>
      </c>
      <c r="Q134" s="184"/>
      <c r="R134" s="185">
        <f>R135+R167+R197+R279+R312</f>
        <v>0.44612000000000007</v>
      </c>
      <c r="S134" s="184"/>
      <c r="T134" s="186">
        <f>T135+T167+T197+T279+T312</f>
        <v>0</v>
      </c>
      <c r="AR134" s="187" t="s">
        <v>85</v>
      </c>
      <c r="AT134" s="188" t="s">
        <v>75</v>
      </c>
      <c r="AU134" s="188" t="s">
        <v>76</v>
      </c>
      <c r="AY134" s="187" t="s">
        <v>150</v>
      </c>
      <c r="BK134" s="189">
        <f>BK135+BK167+BK197+BK279+BK312</f>
        <v>0</v>
      </c>
    </row>
    <row r="135" spans="1:65" s="12" customFormat="1" ht="22.9" customHeight="1">
      <c r="B135" s="176"/>
      <c r="C135" s="177"/>
      <c r="D135" s="178" t="s">
        <v>75</v>
      </c>
      <c r="E135" s="190" t="s">
        <v>866</v>
      </c>
      <c r="F135" s="190" t="s">
        <v>867</v>
      </c>
      <c r="G135" s="177"/>
      <c r="H135" s="177"/>
      <c r="I135" s="180"/>
      <c r="J135" s="191">
        <f>BK135</f>
        <v>0</v>
      </c>
      <c r="K135" s="177"/>
      <c r="L135" s="182"/>
      <c r="M135" s="183"/>
      <c r="N135" s="184"/>
      <c r="O135" s="184"/>
      <c r="P135" s="185">
        <f>P136+SUM(P137:P150)</f>
        <v>0</v>
      </c>
      <c r="Q135" s="184"/>
      <c r="R135" s="185">
        <f>R136+SUM(R137:R150)</f>
        <v>4.3409999999999997E-2</v>
      </c>
      <c r="S135" s="184"/>
      <c r="T135" s="186">
        <f>T136+SUM(T137:T150)</f>
        <v>0</v>
      </c>
      <c r="AR135" s="187" t="s">
        <v>85</v>
      </c>
      <c r="AT135" s="188" t="s">
        <v>75</v>
      </c>
      <c r="AU135" s="188" t="s">
        <v>83</v>
      </c>
      <c r="AY135" s="187" t="s">
        <v>150</v>
      </c>
      <c r="BK135" s="189">
        <f>BK136+SUM(BK137:BK150)</f>
        <v>0</v>
      </c>
    </row>
    <row r="136" spans="1:65" s="2" customFormat="1" ht="24.2" customHeight="1">
      <c r="A136" s="35"/>
      <c r="B136" s="36"/>
      <c r="C136" s="192" t="s">
        <v>83</v>
      </c>
      <c r="D136" s="192" t="s">
        <v>152</v>
      </c>
      <c r="E136" s="193" t="s">
        <v>3355</v>
      </c>
      <c r="F136" s="194" t="s">
        <v>3356</v>
      </c>
      <c r="G136" s="195" t="s">
        <v>265</v>
      </c>
      <c r="H136" s="196">
        <v>15</v>
      </c>
      <c r="I136" s="197"/>
      <c r="J136" s="198">
        <f>ROUND(I136*H136,2)</f>
        <v>0</v>
      </c>
      <c r="K136" s="194" t="s">
        <v>156</v>
      </c>
      <c r="L136" s="40"/>
      <c r="M136" s="199" t="s">
        <v>1</v>
      </c>
      <c r="N136" s="200" t="s">
        <v>41</v>
      </c>
      <c r="O136" s="72"/>
      <c r="P136" s="201">
        <f>O136*H136</f>
        <v>0</v>
      </c>
      <c r="Q136" s="201">
        <v>2.2000000000000001E-4</v>
      </c>
      <c r="R136" s="201">
        <f>Q136*H136</f>
        <v>3.3E-3</v>
      </c>
      <c r="S136" s="201">
        <v>0</v>
      </c>
      <c r="T136" s="20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3" t="s">
        <v>350</v>
      </c>
      <c r="AT136" s="203" t="s">
        <v>152</v>
      </c>
      <c r="AU136" s="203" t="s">
        <v>85</v>
      </c>
      <c r="AY136" s="18" t="s">
        <v>150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8" t="s">
        <v>83</v>
      </c>
      <c r="BK136" s="204">
        <f>ROUND(I136*H136,2)</f>
        <v>0</v>
      </c>
      <c r="BL136" s="18" t="s">
        <v>350</v>
      </c>
      <c r="BM136" s="203" t="s">
        <v>3357</v>
      </c>
    </row>
    <row r="137" spans="1:65" s="2" customFormat="1" ht="29.25">
      <c r="A137" s="35"/>
      <c r="B137" s="36"/>
      <c r="C137" s="37"/>
      <c r="D137" s="205" t="s">
        <v>159</v>
      </c>
      <c r="E137" s="37"/>
      <c r="F137" s="206" t="s">
        <v>3358</v>
      </c>
      <c r="G137" s="37"/>
      <c r="H137" s="37"/>
      <c r="I137" s="207"/>
      <c r="J137" s="37"/>
      <c r="K137" s="37"/>
      <c r="L137" s="40"/>
      <c r="M137" s="208"/>
      <c r="N137" s="209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159</v>
      </c>
      <c r="AU137" s="18" t="s">
        <v>85</v>
      </c>
    </row>
    <row r="138" spans="1:65" s="2" customFormat="1" ht="24.2" customHeight="1">
      <c r="A138" s="35"/>
      <c r="B138" s="36"/>
      <c r="C138" s="246" t="s">
        <v>85</v>
      </c>
      <c r="D138" s="246" t="s">
        <v>289</v>
      </c>
      <c r="E138" s="247" t="s">
        <v>3359</v>
      </c>
      <c r="F138" s="248" t="s">
        <v>3360</v>
      </c>
      <c r="G138" s="249" t="s">
        <v>265</v>
      </c>
      <c r="H138" s="250">
        <v>15.75</v>
      </c>
      <c r="I138" s="251"/>
      <c r="J138" s="252">
        <f>ROUND(I138*H138,2)</f>
        <v>0</v>
      </c>
      <c r="K138" s="248" t="s">
        <v>156</v>
      </c>
      <c r="L138" s="253"/>
      <c r="M138" s="254" t="s">
        <v>1</v>
      </c>
      <c r="N138" s="255" t="s">
        <v>41</v>
      </c>
      <c r="O138" s="72"/>
      <c r="P138" s="201">
        <f>O138*H138</f>
        <v>0</v>
      </c>
      <c r="Q138" s="201">
        <v>2E-3</v>
      </c>
      <c r="R138" s="201">
        <f>Q138*H138</f>
        <v>3.15E-2</v>
      </c>
      <c r="S138" s="201">
        <v>0</v>
      </c>
      <c r="T138" s="20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3" t="s">
        <v>475</v>
      </c>
      <c r="AT138" s="203" t="s">
        <v>289</v>
      </c>
      <c r="AU138" s="203" t="s">
        <v>85</v>
      </c>
      <c r="AY138" s="18" t="s">
        <v>150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8" t="s">
        <v>83</v>
      </c>
      <c r="BK138" s="204">
        <f>ROUND(I138*H138,2)</f>
        <v>0</v>
      </c>
      <c r="BL138" s="18" t="s">
        <v>350</v>
      </c>
      <c r="BM138" s="203" t="s">
        <v>3361</v>
      </c>
    </row>
    <row r="139" spans="1:65" s="2" customFormat="1" ht="19.5">
      <c r="A139" s="35"/>
      <c r="B139" s="36"/>
      <c r="C139" s="37"/>
      <c r="D139" s="205" t="s">
        <v>159</v>
      </c>
      <c r="E139" s="37"/>
      <c r="F139" s="206" t="s">
        <v>3360</v>
      </c>
      <c r="G139" s="37"/>
      <c r="H139" s="37"/>
      <c r="I139" s="207"/>
      <c r="J139" s="37"/>
      <c r="K139" s="37"/>
      <c r="L139" s="40"/>
      <c r="M139" s="208"/>
      <c r="N139" s="209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159</v>
      </c>
      <c r="AU139" s="18" t="s">
        <v>85</v>
      </c>
    </row>
    <row r="140" spans="1:65" s="13" customFormat="1">
      <c r="B140" s="210"/>
      <c r="C140" s="211"/>
      <c r="D140" s="205" t="s">
        <v>161</v>
      </c>
      <c r="E140" s="212" t="s">
        <v>1</v>
      </c>
      <c r="F140" s="213" t="s">
        <v>3362</v>
      </c>
      <c r="G140" s="211"/>
      <c r="H140" s="214">
        <v>15.75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161</v>
      </c>
      <c r="AU140" s="220" t="s">
        <v>85</v>
      </c>
      <c r="AV140" s="13" t="s">
        <v>85</v>
      </c>
      <c r="AW140" s="13" t="s">
        <v>33</v>
      </c>
      <c r="AX140" s="13" t="s">
        <v>76</v>
      </c>
      <c r="AY140" s="220" t="s">
        <v>150</v>
      </c>
    </row>
    <row r="141" spans="1:65" s="14" customFormat="1">
      <c r="B141" s="221"/>
      <c r="C141" s="222"/>
      <c r="D141" s="205" t="s">
        <v>161</v>
      </c>
      <c r="E141" s="223" t="s">
        <v>1</v>
      </c>
      <c r="F141" s="224" t="s">
        <v>163</v>
      </c>
      <c r="G141" s="222"/>
      <c r="H141" s="225">
        <v>15.75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161</v>
      </c>
      <c r="AU141" s="231" t="s">
        <v>85</v>
      </c>
      <c r="AV141" s="14" t="s">
        <v>157</v>
      </c>
      <c r="AW141" s="14" t="s">
        <v>33</v>
      </c>
      <c r="AX141" s="14" t="s">
        <v>83</v>
      </c>
      <c r="AY141" s="231" t="s">
        <v>150</v>
      </c>
    </row>
    <row r="142" spans="1:65" s="2" customFormat="1" ht="24.2" customHeight="1">
      <c r="A142" s="35"/>
      <c r="B142" s="36"/>
      <c r="C142" s="192" t="s">
        <v>102</v>
      </c>
      <c r="D142" s="192" t="s">
        <v>152</v>
      </c>
      <c r="E142" s="193" t="s">
        <v>3363</v>
      </c>
      <c r="F142" s="194" t="s">
        <v>3364</v>
      </c>
      <c r="G142" s="195" t="s">
        <v>265</v>
      </c>
      <c r="H142" s="196">
        <v>5</v>
      </c>
      <c r="I142" s="197"/>
      <c r="J142" s="198">
        <f>ROUND(I142*H142,2)</f>
        <v>0</v>
      </c>
      <c r="K142" s="194" t="s">
        <v>156</v>
      </c>
      <c r="L142" s="40"/>
      <c r="M142" s="199" t="s">
        <v>1</v>
      </c>
      <c r="N142" s="200" t="s">
        <v>41</v>
      </c>
      <c r="O142" s="72"/>
      <c r="P142" s="201">
        <f>O142*H142</f>
        <v>0</v>
      </c>
      <c r="Q142" s="201">
        <v>2.5999999999999998E-4</v>
      </c>
      <c r="R142" s="201">
        <f>Q142*H142</f>
        <v>1.2999999999999999E-3</v>
      </c>
      <c r="S142" s="201">
        <v>0</v>
      </c>
      <c r="T142" s="20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3" t="s">
        <v>350</v>
      </c>
      <c r="AT142" s="203" t="s">
        <v>152</v>
      </c>
      <c r="AU142" s="203" t="s">
        <v>85</v>
      </c>
      <c r="AY142" s="18" t="s">
        <v>150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8" t="s">
        <v>83</v>
      </c>
      <c r="BK142" s="204">
        <f>ROUND(I142*H142,2)</f>
        <v>0</v>
      </c>
      <c r="BL142" s="18" t="s">
        <v>350</v>
      </c>
      <c r="BM142" s="203" t="s">
        <v>3365</v>
      </c>
    </row>
    <row r="143" spans="1:65" s="2" customFormat="1" ht="19.5">
      <c r="A143" s="35"/>
      <c r="B143" s="36"/>
      <c r="C143" s="37"/>
      <c r="D143" s="205" t="s">
        <v>159</v>
      </c>
      <c r="E143" s="37"/>
      <c r="F143" s="206" t="s">
        <v>3366</v>
      </c>
      <c r="G143" s="37"/>
      <c r="H143" s="37"/>
      <c r="I143" s="207"/>
      <c r="J143" s="37"/>
      <c r="K143" s="37"/>
      <c r="L143" s="40"/>
      <c r="M143" s="208"/>
      <c r="N143" s="209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159</v>
      </c>
      <c r="AU143" s="18" t="s">
        <v>85</v>
      </c>
    </row>
    <row r="144" spans="1:65" s="2" customFormat="1" ht="21.75" customHeight="1">
      <c r="A144" s="35"/>
      <c r="B144" s="36"/>
      <c r="C144" s="246" t="s">
        <v>157</v>
      </c>
      <c r="D144" s="246" t="s">
        <v>289</v>
      </c>
      <c r="E144" s="247" t="s">
        <v>3367</v>
      </c>
      <c r="F144" s="248" t="s">
        <v>3368</v>
      </c>
      <c r="G144" s="249" t="s">
        <v>2434</v>
      </c>
      <c r="H144" s="250">
        <v>0.43</v>
      </c>
      <c r="I144" s="251"/>
      <c r="J144" s="252">
        <f>ROUND(I144*H144,2)</f>
        <v>0</v>
      </c>
      <c r="K144" s="248" t="s">
        <v>156</v>
      </c>
      <c r="L144" s="253"/>
      <c r="M144" s="254" t="s">
        <v>1</v>
      </c>
      <c r="N144" s="255" t="s">
        <v>41</v>
      </c>
      <c r="O144" s="72"/>
      <c r="P144" s="201">
        <f>O144*H144</f>
        <v>0</v>
      </c>
      <c r="Q144" s="201">
        <v>1E-3</v>
      </c>
      <c r="R144" s="201">
        <f>Q144*H144</f>
        <v>4.2999999999999999E-4</v>
      </c>
      <c r="S144" s="201">
        <v>0</v>
      </c>
      <c r="T144" s="20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3" t="s">
        <v>475</v>
      </c>
      <c r="AT144" s="203" t="s">
        <v>289</v>
      </c>
      <c r="AU144" s="203" t="s">
        <v>85</v>
      </c>
      <c r="AY144" s="18" t="s">
        <v>150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8" t="s">
        <v>83</v>
      </c>
      <c r="BK144" s="204">
        <f>ROUND(I144*H144,2)</f>
        <v>0</v>
      </c>
      <c r="BL144" s="18" t="s">
        <v>350</v>
      </c>
      <c r="BM144" s="203" t="s">
        <v>3369</v>
      </c>
    </row>
    <row r="145" spans="1:65" s="2" customFormat="1">
      <c r="A145" s="35"/>
      <c r="B145" s="36"/>
      <c r="C145" s="37"/>
      <c r="D145" s="205" t="s">
        <v>159</v>
      </c>
      <c r="E145" s="37"/>
      <c r="F145" s="206" t="s">
        <v>3368</v>
      </c>
      <c r="G145" s="37"/>
      <c r="H145" s="37"/>
      <c r="I145" s="207"/>
      <c r="J145" s="37"/>
      <c r="K145" s="37"/>
      <c r="L145" s="40"/>
      <c r="M145" s="208"/>
      <c r="N145" s="209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159</v>
      </c>
      <c r="AU145" s="18" t="s">
        <v>85</v>
      </c>
    </row>
    <row r="146" spans="1:65" s="2" customFormat="1" ht="24.2" customHeight="1">
      <c r="A146" s="35"/>
      <c r="B146" s="36"/>
      <c r="C146" s="192" t="s">
        <v>185</v>
      </c>
      <c r="D146" s="192" t="s">
        <v>152</v>
      </c>
      <c r="E146" s="193" t="s">
        <v>894</v>
      </c>
      <c r="F146" s="194" t="s">
        <v>3370</v>
      </c>
      <c r="G146" s="195" t="s">
        <v>171</v>
      </c>
      <c r="H146" s="196">
        <v>3.6999999999999998E-2</v>
      </c>
      <c r="I146" s="197"/>
      <c r="J146" s="198">
        <f>ROUND(I146*H146,2)</f>
        <v>0</v>
      </c>
      <c r="K146" s="194" t="s">
        <v>156</v>
      </c>
      <c r="L146" s="40"/>
      <c r="M146" s="199" t="s">
        <v>1</v>
      </c>
      <c r="N146" s="200" t="s">
        <v>41</v>
      </c>
      <c r="O146" s="72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3" t="s">
        <v>350</v>
      </c>
      <c r="AT146" s="203" t="s">
        <v>152</v>
      </c>
      <c r="AU146" s="203" t="s">
        <v>85</v>
      </c>
      <c r="AY146" s="18" t="s">
        <v>150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8" t="s">
        <v>83</v>
      </c>
      <c r="BK146" s="204">
        <f>ROUND(I146*H146,2)</f>
        <v>0</v>
      </c>
      <c r="BL146" s="18" t="s">
        <v>350</v>
      </c>
      <c r="BM146" s="203" t="s">
        <v>3371</v>
      </c>
    </row>
    <row r="147" spans="1:65" s="2" customFormat="1" ht="29.25">
      <c r="A147" s="35"/>
      <c r="B147" s="36"/>
      <c r="C147" s="37"/>
      <c r="D147" s="205" t="s">
        <v>159</v>
      </c>
      <c r="E147" s="37"/>
      <c r="F147" s="206" t="s">
        <v>897</v>
      </c>
      <c r="G147" s="37"/>
      <c r="H147" s="37"/>
      <c r="I147" s="207"/>
      <c r="J147" s="37"/>
      <c r="K147" s="37"/>
      <c r="L147" s="40"/>
      <c r="M147" s="208"/>
      <c r="N147" s="209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159</v>
      </c>
      <c r="AU147" s="18" t="s">
        <v>85</v>
      </c>
    </row>
    <row r="148" spans="1:65" s="2" customFormat="1" ht="24.2" customHeight="1">
      <c r="A148" s="35"/>
      <c r="B148" s="36"/>
      <c r="C148" s="192" t="s">
        <v>191</v>
      </c>
      <c r="D148" s="192" t="s">
        <v>152</v>
      </c>
      <c r="E148" s="193" t="s">
        <v>899</v>
      </c>
      <c r="F148" s="194" t="s">
        <v>900</v>
      </c>
      <c r="G148" s="195" t="s">
        <v>171</v>
      </c>
      <c r="H148" s="196">
        <v>3.6999999999999998E-2</v>
      </c>
      <c r="I148" s="197"/>
      <c r="J148" s="198">
        <f>ROUND(I148*H148,2)</f>
        <v>0</v>
      </c>
      <c r="K148" s="194" t="s">
        <v>156</v>
      </c>
      <c r="L148" s="40"/>
      <c r="M148" s="199" t="s">
        <v>1</v>
      </c>
      <c r="N148" s="200" t="s">
        <v>41</v>
      </c>
      <c r="O148" s="72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3" t="s">
        <v>350</v>
      </c>
      <c r="AT148" s="203" t="s">
        <v>152</v>
      </c>
      <c r="AU148" s="203" t="s">
        <v>85</v>
      </c>
      <c r="AY148" s="18" t="s">
        <v>150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8" t="s">
        <v>83</v>
      </c>
      <c r="BK148" s="204">
        <f>ROUND(I148*H148,2)</f>
        <v>0</v>
      </c>
      <c r="BL148" s="18" t="s">
        <v>350</v>
      </c>
      <c r="BM148" s="203" t="s">
        <v>3372</v>
      </c>
    </row>
    <row r="149" spans="1:65" s="2" customFormat="1" ht="29.25">
      <c r="A149" s="35"/>
      <c r="B149" s="36"/>
      <c r="C149" s="37"/>
      <c r="D149" s="205" t="s">
        <v>159</v>
      </c>
      <c r="E149" s="37"/>
      <c r="F149" s="206" t="s">
        <v>902</v>
      </c>
      <c r="G149" s="37"/>
      <c r="H149" s="37"/>
      <c r="I149" s="207"/>
      <c r="J149" s="37"/>
      <c r="K149" s="37"/>
      <c r="L149" s="40"/>
      <c r="M149" s="208"/>
      <c r="N149" s="209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159</v>
      </c>
      <c r="AU149" s="18" t="s">
        <v>85</v>
      </c>
    </row>
    <row r="150" spans="1:65" s="12" customFormat="1" ht="20.85" customHeight="1">
      <c r="B150" s="176"/>
      <c r="C150" s="177"/>
      <c r="D150" s="178" t="s">
        <v>75</v>
      </c>
      <c r="E150" s="190" t="s">
        <v>2767</v>
      </c>
      <c r="F150" s="190" t="s">
        <v>120</v>
      </c>
      <c r="G150" s="177"/>
      <c r="H150" s="177"/>
      <c r="I150" s="180"/>
      <c r="J150" s="191">
        <f>BK150</f>
        <v>0</v>
      </c>
      <c r="K150" s="177"/>
      <c r="L150" s="182"/>
      <c r="M150" s="183"/>
      <c r="N150" s="184"/>
      <c r="O150" s="184"/>
      <c r="P150" s="185">
        <f>SUM(P151:P166)</f>
        <v>0</v>
      </c>
      <c r="Q150" s="184"/>
      <c r="R150" s="185">
        <f>SUM(R151:R166)</f>
        <v>6.8799999999999998E-3</v>
      </c>
      <c r="S150" s="184"/>
      <c r="T150" s="186">
        <f>SUM(T151:T166)</f>
        <v>0</v>
      </c>
      <c r="AR150" s="187" t="s">
        <v>85</v>
      </c>
      <c r="AT150" s="188" t="s">
        <v>75</v>
      </c>
      <c r="AU150" s="188" t="s">
        <v>85</v>
      </c>
      <c r="AY150" s="187" t="s">
        <v>150</v>
      </c>
      <c r="BK150" s="189">
        <f>SUM(BK151:BK166)</f>
        <v>0</v>
      </c>
    </row>
    <row r="151" spans="1:65" s="2" customFormat="1" ht="37.9" customHeight="1">
      <c r="A151" s="35"/>
      <c r="B151" s="36"/>
      <c r="C151" s="192" t="s">
        <v>288</v>
      </c>
      <c r="D151" s="192" t="s">
        <v>152</v>
      </c>
      <c r="E151" s="193" t="s">
        <v>3373</v>
      </c>
      <c r="F151" s="194" t="s">
        <v>3374</v>
      </c>
      <c r="G151" s="195" t="s">
        <v>363</v>
      </c>
      <c r="H151" s="196">
        <v>2</v>
      </c>
      <c r="I151" s="197"/>
      <c r="J151" s="198">
        <f>ROUND(I151*H151,2)</f>
        <v>0</v>
      </c>
      <c r="K151" s="194" t="s">
        <v>156</v>
      </c>
      <c r="L151" s="40"/>
      <c r="M151" s="199" t="s">
        <v>1</v>
      </c>
      <c r="N151" s="200" t="s">
        <v>41</v>
      </c>
      <c r="O151" s="72"/>
      <c r="P151" s="201">
        <f>O151*H151</f>
        <v>0</v>
      </c>
      <c r="Q151" s="201">
        <v>3.4399999999999999E-3</v>
      </c>
      <c r="R151" s="201">
        <f>Q151*H151</f>
        <v>6.8799999999999998E-3</v>
      </c>
      <c r="S151" s="201">
        <v>0</v>
      </c>
      <c r="T151" s="20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3" t="s">
        <v>350</v>
      </c>
      <c r="AT151" s="203" t="s">
        <v>152</v>
      </c>
      <c r="AU151" s="203" t="s">
        <v>102</v>
      </c>
      <c r="AY151" s="18" t="s">
        <v>150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8" t="s">
        <v>83</v>
      </c>
      <c r="BK151" s="204">
        <f>ROUND(I151*H151,2)</f>
        <v>0</v>
      </c>
      <c r="BL151" s="18" t="s">
        <v>350</v>
      </c>
      <c r="BM151" s="203" t="s">
        <v>3375</v>
      </c>
    </row>
    <row r="152" spans="1:65" s="2" customFormat="1" ht="39">
      <c r="A152" s="35"/>
      <c r="B152" s="36"/>
      <c r="C152" s="37"/>
      <c r="D152" s="205" t="s">
        <v>159</v>
      </c>
      <c r="E152" s="37"/>
      <c r="F152" s="206" t="s">
        <v>3376</v>
      </c>
      <c r="G152" s="37"/>
      <c r="H152" s="37"/>
      <c r="I152" s="207"/>
      <c r="J152" s="37"/>
      <c r="K152" s="37"/>
      <c r="L152" s="40"/>
      <c r="M152" s="208"/>
      <c r="N152" s="209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159</v>
      </c>
      <c r="AU152" s="18" t="s">
        <v>102</v>
      </c>
    </row>
    <row r="153" spans="1:65" s="13" customFormat="1">
      <c r="B153" s="210"/>
      <c r="C153" s="211"/>
      <c r="D153" s="205" t="s">
        <v>161</v>
      </c>
      <c r="E153" s="212" t="s">
        <v>1</v>
      </c>
      <c r="F153" s="213" t="s">
        <v>3377</v>
      </c>
      <c r="G153" s="211"/>
      <c r="H153" s="214">
        <v>2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161</v>
      </c>
      <c r="AU153" s="220" t="s">
        <v>102</v>
      </c>
      <c r="AV153" s="13" t="s">
        <v>85</v>
      </c>
      <c r="AW153" s="13" t="s">
        <v>33</v>
      </c>
      <c r="AX153" s="13" t="s">
        <v>76</v>
      </c>
      <c r="AY153" s="220" t="s">
        <v>150</v>
      </c>
    </row>
    <row r="154" spans="1:65" s="14" customFormat="1">
      <c r="B154" s="221"/>
      <c r="C154" s="222"/>
      <c r="D154" s="205" t="s">
        <v>161</v>
      </c>
      <c r="E154" s="223" t="s">
        <v>1</v>
      </c>
      <c r="F154" s="224" t="s">
        <v>163</v>
      </c>
      <c r="G154" s="222"/>
      <c r="H154" s="225">
        <v>2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161</v>
      </c>
      <c r="AU154" s="231" t="s">
        <v>102</v>
      </c>
      <c r="AV154" s="14" t="s">
        <v>157</v>
      </c>
      <c r="AW154" s="14" t="s">
        <v>33</v>
      </c>
      <c r="AX154" s="14" t="s">
        <v>83</v>
      </c>
      <c r="AY154" s="231" t="s">
        <v>150</v>
      </c>
    </row>
    <row r="155" spans="1:65" s="2" customFormat="1" ht="16.5" customHeight="1">
      <c r="A155" s="35"/>
      <c r="B155" s="36"/>
      <c r="C155" s="192" t="s">
        <v>292</v>
      </c>
      <c r="D155" s="192" t="s">
        <v>152</v>
      </c>
      <c r="E155" s="193" t="s">
        <v>3378</v>
      </c>
      <c r="F155" s="194" t="s">
        <v>3379</v>
      </c>
      <c r="G155" s="195" t="s">
        <v>490</v>
      </c>
      <c r="H155" s="196">
        <v>1</v>
      </c>
      <c r="I155" s="197"/>
      <c r="J155" s="198">
        <f>ROUND(I155*H155,2)</f>
        <v>0</v>
      </c>
      <c r="K155" s="194" t="s">
        <v>321</v>
      </c>
      <c r="L155" s="40"/>
      <c r="M155" s="199" t="s">
        <v>1</v>
      </c>
      <c r="N155" s="200" t="s">
        <v>41</v>
      </c>
      <c r="O155" s="72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3" t="s">
        <v>350</v>
      </c>
      <c r="AT155" s="203" t="s">
        <v>152</v>
      </c>
      <c r="AU155" s="203" t="s">
        <v>102</v>
      </c>
      <c r="AY155" s="18" t="s">
        <v>150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8" t="s">
        <v>83</v>
      </c>
      <c r="BK155" s="204">
        <f>ROUND(I155*H155,2)</f>
        <v>0</v>
      </c>
      <c r="BL155" s="18" t="s">
        <v>350</v>
      </c>
      <c r="BM155" s="203" t="s">
        <v>3380</v>
      </c>
    </row>
    <row r="156" spans="1:65" s="2" customFormat="1">
      <c r="A156" s="35"/>
      <c r="B156" s="36"/>
      <c r="C156" s="37"/>
      <c r="D156" s="205" t="s">
        <v>159</v>
      </c>
      <c r="E156" s="37"/>
      <c r="F156" s="206" t="s">
        <v>3379</v>
      </c>
      <c r="G156" s="37"/>
      <c r="H156" s="37"/>
      <c r="I156" s="207"/>
      <c r="J156" s="37"/>
      <c r="K156" s="37"/>
      <c r="L156" s="40"/>
      <c r="M156" s="208"/>
      <c r="N156" s="209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159</v>
      </c>
      <c r="AU156" s="18" t="s">
        <v>102</v>
      </c>
    </row>
    <row r="157" spans="1:65" s="2" customFormat="1" ht="16.5" customHeight="1">
      <c r="A157" s="35"/>
      <c r="B157" s="36"/>
      <c r="C157" s="192" t="s">
        <v>300</v>
      </c>
      <c r="D157" s="192" t="s">
        <v>152</v>
      </c>
      <c r="E157" s="193" t="s">
        <v>3381</v>
      </c>
      <c r="F157" s="194" t="s">
        <v>3382</v>
      </c>
      <c r="G157" s="195" t="s">
        <v>2156</v>
      </c>
      <c r="H157" s="196">
        <v>1</v>
      </c>
      <c r="I157" s="197"/>
      <c r="J157" s="198">
        <f>ROUND(I157*H157,2)</f>
        <v>0</v>
      </c>
      <c r="K157" s="194" t="s">
        <v>321</v>
      </c>
      <c r="L157" s="40"/>
      <c r="M157" s="199" t="s">
        <v>1</v>
      </c>
      <c r="N157" s="200" t="s">
        <v>41</v>
      </c>
      <c r="O157" s="72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3" t="s">
        <v>350</v>
      </c>
      <c r="AT157" s="203" t="s">
        <v>152</v>
      </c>
      <c r="AU157" s="203" t="s">
        <v>102</v>
      </c>
      <c r="AY157" s="18" t="s">
        <v>150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8" t="s">
        <v>83</v>
      </c>
      <c r="BK157" s="204">
        <f>ROUND(I157*H157,2)</f>
        <v>0</v>
      </c>
      <c r="BL157" s="18" t="s">
        <v>350</v>
      </c>
      <c r="BM157" s="203" t="s">
        <v>3383</v>
      </c>
    </row>
    <row r="158" spans="1:65" s="2" customFormat="1">
      <c r="A158" s="35"/>
      <c r="B158" s="36"/>
      <c r="C158" s="37"/>
      <c r="D158" s="205" t="s">
        <v>159</v>
      </c>
      <c r="E158" s="37"/>
      <c r="F158" s="206" t="s">
        <v>3382</v>
      </c>
      <c r="G158" s="37"/>
      <c r="H158" s="37"/>
      <c r="I158" s="207"/>
      <c r="J158" s="37"/>
      <c r="K158" s="37"/>
      <c r="L158" s="40"/>
      <c r="M158" s="208"/>
      <c r="N158" s="209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159</v>
      </c>
      <c r="AU158" s="18" t="s">
        <v>102</v>
      </c>
    </row>
    <row r="159" spans="1:65" s="2" customFormat="1" ht="16.5" customHeight="1">
      <c r="A159" s="35"/>
      <c r="B159" s="36"/>
      <c r="C159" s="192" t="s">
        <v>306</v>
      </c>
      <c r="D159" s="192" t="s">
        <v>152</v>
      </c>
      <c r="E159" s="193" t="s">
        <v>3384</v>
      </c>
      <c r="F159" s="194" t="s">
        <v>3385</v>
      </c>
      <c r="G159" s="195" t="s">
        <v>202</v>
      </c>
      <c r="H159" s="196">
        <v>1</v>
      </c>
      <c r="I159" s="197"/>
      <c r="J159" s="198">
        <f>ROUND(I159*H159,2)</f>
        <v>0</v>
      </c>
      <c r="K159" s="194" t="s">
        <v>321</v>
      </c>
      <c r="L159" s="40"/>
      <c r="M159" s="199" t="s">
        <v>1</v>
      </c>
      <c r="N159" s="200" t="s">
        <v>41</v>
      </c>
      <c r="O159" s="72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3" t="s">
        <v>350</v>
      </c>
      <c r="AT159" s="203" t="s">
        <v>152</v>
      </c>
      <c r="AU159" s="203" t="s">
        <v>102</v>
      </c>
      <c r="AY159" s="18" t="s">
        <v>150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8" t="s">
        <v>83</v>
      </c>
      <c r="BK159" s="204">
        <f>ROUND(I159*H159,2)</f>
        <v>0</v>
      </c>
      <c r="BL159" s="18" t="s">
        <v>350</v>
      </c>
      <c r="BM159" s="203" t="s">
        <v>3386</v>
      </c>
    </row>
    <row r="160" spans="1:65" s="2" customFormat="1">
      <c r="A160" s="35"/>
      <c r="B160" s="36"/>
      <c r="C160" s="37"/>
      <c r="D160" s="205" t="s">
        <v>159</v>
      </c>
      <c r="E160" s="37"/>
      <c r="F160" s="206" t="s">
        <v>3385</v>
      </c>
      <c r="G160" s="37"/>
      <c r="H160" s="37"/>
      <c r="I160" s="207"/>
      <c r="J160" s="37"/>
      <c r="K160" s="37"/>
      <c r="L160" s="40"/>
      <c r="M160" s="208"/>
      <c r="N160" s="209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159</v>
      </c>
      <c r="AU160" s="18" t="s">
        <v>102</v>
      </c>
    </row>
    <row r="161" spans="1:65" s="2" customFormat="1" ht="16.5" customHeight="1">
      <c r="A161" s="35"/>
      <c r="B161" s="36"/>
      <c r="C161" s="192" t="s">
        <v>318</v>
      </c>
      <c r="D161" s="192" t="s">
        <v>152</v>
      </c>
      <c r="E161" s="193" t="s">
        <v>3387</v>
      </c>
      <c r="F161" s="194" t="s">
        <v>3388</v>
      </c>
      <c r="G161" s="195" t="s">
        <v>202</v>
      </c>
      <c r="H161" s="196">
        <v>1</v>
      </c>
      <c r="I161" s="197"/>
      <c r="J161" s="198">
        <f>ROUND(I161*H161,2)</f>
        <v>0</v>
      </c>
      <c r="K161" s="194" t="s">
        <v>321</v>
      </c>
      <c r="L161" s="40"/>
      <c r="M161" s="199" t="s">
        <v>1</v>
      </c>
      <c r="N161" s="200" t="s">
        <v>41</v>
      </c>
      <c r="O161" s="72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3" t="s">
        <v>350</v>
      </c>
      <c r="AT161" s="203" t="s">
        <v>152</v>
      </c>
      <c r="AU161" s="203" t="s">
        <v>102</v>
      </c>
      <c r="AY161" s="18" t="s">
        <v>150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8" t="s">
        <v>83</v>
      </c>
      <c r="BK161" s="204">
        <f>ROUND(I161*H161,2)</f>
        <v>0</v>
      </c>
      <c r="BL161" s="18" t="s">
        <v>350</v>
      </c>
      <c r="BM161" s="203" t="s">
        <v>3389</v>
      </c>
    </row>
    <row r="162" spans="1:65" s="2" customFormat="1">
      <c r="A162" s="35"/>
      <c r="B162" s="36"/>
      <c r="C162" s="37"/>
      <c r="D162" s="205" t="s">
        <v>159</v>
      </c>
      <c r="E162" s="37"/>
      <c r="F162" s="206" t="s">
        <v>3388</v>
      </c>
      <c r="G162" s="37"/>
      <c r="H162" s="37"/>
      <c r="I162" s="207"/>
      <c r="J162" s="37"/>
      <c r="K162" s="37"/>
      <c r="L162" s="40"/>
      <c r="M162" s="208"/>
      <c r="N162" s="209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159</v>
      </c>
      <c r="AU162" s="18" t="s">
        <v>102</v>
      </c>
    </row>
    <row r="163" spans="1:65" s="2" customFormat="1" ht="24.2" customHeight="1">
      <c r="A163" s="35"/>
      <c r="B163" s="36"/>
      <c r="C163" s="192" t="s">
        <v>325</v>
      </c>
      <c r="D163" s="192" t="s">
        <v>152</v>
      </c>
      <c r="E163" s="193" t="s">
        <v>2813</v>
      </c>
      <c r="F163" s="194" t="s">
        <v>2814</v>
      </c>
      <c r="G163" s="195" t="s">
        <v>171</v>
      </c>
      <c r="H163" s="196">
        <v>0.54200000000000004</v>
      </c>
      <c r="I163" s="197"/>
      <c r="J163" s="198">
        <f>ROUND(I163*H163,2)</f>
        <v>0</v>
      </c>
      <c r="K163" s="194" t="s">
        <v>156</v>
      </c>
      <c r="L163" s="40"/>
      <c r="M163" s="199" t="s">
        <v>1</v>
      </c>
      <c r="N163" s="200" t="s">
        <v>41</v>
      </c>
      <c r="O163" s="72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3" t="s">
        <v>350</v>
      </c>
      <c r="AT163" s="203" t="s">
        <v>152</v>
      </c>
      <c r="AU163" s="203" t="s">
        <v>102</v>
      </c>
      <c r="AY163" s="18" t="s">
        <v>150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8" t="s">
        <v>83</v>
      </c>
      <c r="BK163" s="204">
        <f>ROUND(I163*H163,2)</f>
        <v>0</v>
      </c>
      <c r="BL163" s="18" t="s">
        <v>350</v>
      </c>
      <c r="BM163" s="203" t="s">
        <v>3390</v>
      </c>
    </row>
    <row r="164" spans="1:65" s="2" customFormat="1" ht="29.25">
      <c r="A164" s="35"/>
      <c r="B164" s="36"/>
      <c r="C164" s="37"/>
      <c r="D164" s="205" t="s">
        <v>159</v>
      </c>
      <c r="E164" s="37"/>
      <c r="F164" s="206" t="s">
        <v>2816</v>
      </c>
      <c r="G164" s="37"/>
      <c r="H164" s="37"/>
      <c r="I164" s="207"/>
      <c r="J164" s="37"/>
      <c r="K164" s="37"/>
      <c r="L164" s="40"/>
      <c r="M164" s="208"/>
      <c r="N164" s="209"/>
      <c r="O164" s="72"/>
      <c r="P164" s="72"/>
      <c r="Q164" s="72"/>
      <c r="R164" s="72"/>
      <c r="S164" s="72"/>
      <c r="T164" s="73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159</v>
      </c>
      <c r="AU164" s="18" t="s">
        <v>102</v>
      </c>
    </row>
    <row r="165" spans="1:65" s="2" customFormat="1" ht="33" customHeight="1">
      <c r="A165" s="35"/>
      <c r="B165" s="36"/>
      <c r="C165" s="192" t="s">
        <v>335</v>
      </c>
      <c r="D165" s="192" t="s">
        <v>152</v>
      </c>
      <c r="E165" s="193" t="s">
        <v>2817</v>
      </c>
      <c r="F165" s="194" t="s">
        <v>2818</v>
      </c>
      <c r="G165" s="195" t="s">
        <v>171</v>
      </c>
      <c r="H165" s="196">
        <v>0.54200000000000004</v>
      </c>
      <c r="I165" s="197"/>
      <c r="J165" s="198">
        <f>ROUND(I165*H165,2)</f>
        <v>0</v>
      </c>
      <c r="K165" s="194" t="s">
        <v>156</v>
      </c>
      <c r="L165" s="40"/>
      <c r="M165" s="199" t="s">
        <v>1</v>
      </c>
      <c r="N165" s="200" t="s">
        <v>41</v>
      </c>
      <c r="O165" s="72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3" t="s">
        <v>350</v>
      </c>
      <c r="AT165" s="203" t="s">
        <v>152</v>
      </c>
      <c r="AU165" s="203" t="s">
        <v>102</v>
      </c>
      <c r="AY165" s="18" t="s">
        <v>150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8" t="s">
        <v>83</v>
      </c>
      <c r="BK165" s="204">
        <f>ROUND(I165*H165,2)</f>
        <v>0</v>
      </c>
      <c r="BL165" s="18" t="s">
        <v>350</v>
      </c>
      <c r="BM165" s="203" t="s">
        <v>3391</v>
      </c>
    </row>
    <row r="166" spans="1:65" s="2" customFormat="1" ht="29.25">
      <c r="A166" s="35"/>
      <c r="B166" s="36"/>
      <c r="C166" s="37"/>
      <c r="D166" s="205" t="s">
        <v>159</v>
      </c>
      <c r="E166" s="37"/>
      <c r="F166" s="206" t="s">
        <v>2820</v>
      </c>
      <c r="G166" s="37"/>
      <c r="H166" s="37"/>
      <c r="I166" s="207"/>
      <c r="J166" s="37"/>
      <c r="K166" s="37"/>
      <c r="L166" s="40"/>
      <c r="M166" s="208"/>
      <c r="N166" s="209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159</v>
      </c>
      <c r="AU166" s="18" t="s">
        <v>102</v>
      </c>
    </row>
    <row r="167" spans="1:65" s="12" customFormat="1" ht="22.9" customHeight="1">
      <c r="B167" s="176"/>
      <c r="C167" s="177"/>
      <c r="D167" s="178" t="s">
        <v>75</v>
      </c>
      <c r="E167" s="190" t="s">
        <v>3392</v>
      </c>
      <c r="F167" s="190" t="s">
        <v>3393</v>
      </c>
      <c r="G167" s="177"/>
      <c r="H167" s="177"/>
      <c r="I167" s="180"/>
      <c r="J167" s="191">
        <f>BK167</f>
        <v>0</v>
      </c>
      <c r="K167" s="177"/>
      <c r="L167" s="182"/>
      <c r="M167" s="183"/>
      <c r="N167" s="184"/>
      <c r="O167" s="184"/>
      <c r="P167" s="185">
        <f>SUM(P168:P196)</f>
        <v>0</v>
      </c>
      <c r="Q167" s="184"/>
      <c r="R167" s="185">
        <f>SUM(R168:R196)</f>
        <v>0.12820000000000001</v>
      </c>
      <c r="S167" s="184"/>
      <c r="T167" s="186">
        <f>SUM(T168:T196)</f>
        <v>0</v>
      </c>
      <c r="AR167" s="187" t="s">
        <v>83</v>
      </c>
      <c r="AT167" s="188" t="s">
        <v>75</v>
      </c>
      <c r="AU167" s="188" t="s">
        <v>83</v>
      </c>
      <c r="AY167" s="187" t="s">
        <v>150</v>
      </c>
      <c r="BK167" s="189">
        <f>SUM(BK168:BK196)</f>
        <v>0</v>
      </c>
    </row>
    <row r="168" spans="1:65" s="2" customFormat="1" ht="24.2" customHeight="1">
      <c r="A168" s="35"/>
      <c r="B168" s="36"/>
      <c r="C168" s="192" t="s">
        <v>341</v>
      </c>
      <c r="D168" s="192" t="s">
        <v>152</v>
      </c>
      <c r="E168" s="193" t="s">
        <v>3394</v>
      </c>
      <c r="F168" s="194" t="s">
        <v>3395</v>
      </c>
      <c r="G168" s="195" t="s">
        <v>490</v>
      </c>
      <c r="H168" s="196">
        <v>1</v>
      </c>
      <c r="I168" s="197"/>
      <c r="J168" s="198">
        <f>ROUND(I168*H168,2)</f>
        <v>0</v>
      </c>
      <c r="K168" s="194" t="s">
        <v>156</v>
      </c>
      <c r="L168" s="40"/>
      <c r="M168" s="199" t="s">
        <v>1</v>
      </c>
      <c r="N168" s="200" t="s">
        <v>41</v>
      </c>
      <c r="O168" s="72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3" t="s">
        <v>157</v>
      </c>
      <c r="AT168" s="203" t="s">
        <v>152</v>
      </c>
      <c r="AU168" s="203" t="s">
        <v>85</v>
      </c>
      <c r="AY168" s="18" t="s">
        <v>150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8" t="s">
        <v>83</v>
      </c>
      <c r="BK168" s="204">
        <f>ROUND(I168*H168,2)</f>
        <v>0</v>
      </c>
      <c r="BL168" s="18" t="s">
        <v>157</v>
      </c>
      <c r="BM168" s="203" t="s">
        <v>3396</v>
      </c>
    </row>
    <row r="169" spans="1:65" s="2" customFormat="1" ht="19.5">
      <c r="A169" s="35"/>
      <c r="B169" s="36"/>
      <c r="C169" s="37"/>
      <c r="D169" s="205" t="s">
        <v>159</v>
      </c>
      <c r="E169" s="37"/>
      <c r="F169" s="206" t="s">
        <v>3397</v>
      </c>
      <c r="G169" s="37"/>
      <c r="H169" s="37"/>
      <c r="I169" s="207"/>
      <c r="J169" s="37"/>
      <c r="K169" s="37"/>
      <c r="L169" s="40"/>
      <c r="M169" s="208"/>
      <c r="N169" s="209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159</v>
      </c>
      <c r="AU169" s="18" t="s">
        <v>85</v>
      </c>
    </row>
    <row r="170" spans="1:65" s="2" customFormat="1" ht="37.9" customHeight="1">
      <c r="A170" s="35"/>
      <c r="B170" s="36"/>
      <c r="C170" s="246" t="s">
        <v>8</v>
      </c>
      <c r="D170" s="246" t="s">
        <v>289</v>
      </c>
      <c r="E170" s="247" t="s">
        <v>3398</v>
      </c>
      <c r="F170" s="248" t="s">
        <v>3399</v>
      </c>
      <c r="G170" s="249" t="s">
        <v>490</v>
      </c>
      <c r="H170" s="250">
        <v>1</v>
      </c>
      <c r="I170" s="251"/>
      <c r="J170" s="252">
        <f>ROUND(I170*H170,2)</f>
        <v>0</v>
      </c>
      <c r="K170" s="248" t="s">
        <v>321</v>
      </c>
      <c r="L170" s="253"/>
      <c r="M170" s="254" t="s">
        <v>1</v>
      </c>
      <c r="N170" s="255" t="s">
        <v>41</v>
      </c>
      <c r="O170" s="72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3" t="s">
        <v>292</v>
      </c>
      <c r="AT170" s="203" t="s">
        <v>289</v>
      </c>
      <c r="AU170" s="203" t="s">
        <v>85</v>
      </c>
      <c r="AY170" s="18" t="s">
        <v>150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8" t="s">
        <v>83</v>
      </c>
      <c r="BK170" s="204">
        <f>ROUND(I170*H170,2)</f>
        <v>0</v>
      </c>
      <c r="BL170" s="18" t="s">
        <v>157</v>
      </c>
      <c r="BM170" s="203" t="s">
        <v>3400</v>
      </c>
    </row>
    <row r="171" spans="1:65" s="2" customFormat="1" ht="19.5">
      <c r="A171" s="35"/>
      <c r="B171" s="36"/>
      <c r="C171" s="37"/>
      <c r="D171" s="205" t="s">
        <v>159</v>
      </c>
      <c r="E171" s="37"/>
      <c r="F171" s="206" t="s">
        <v>3399</v>
      </c>
      <c r="G171" s="37"/>
      <c r="H171" s="37"/>
      <c r="I171" s="207"/>
      <c r="J171" s="37"/>
      <c r="K171" s="37"/>
      <c r="L171" s="40"/>
      <c r="M171" s="208"/>
      <c r="N171" s="209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159</v>
      </c>
      <c r="AU171" s="18" t="s">
        <v>85</v>
      </c>
    </row>
    <row r="172" spans="1:65" s="13" customFormat="1">
      <c r="B172" s="210"/>
      <c r="C172" s="211"/>
      <c r="D172" s="205" t="s">
        <v>161</v>
      </c>
      <c r="E172" s="212" t="s">
        <v>1</v>
      </c>
      <c r="F172" s="213" t="s">
        <v>3401</v>
      </c>
      <c r="G172" s="211"/>
      <c r="H172" s="214">
        <v>1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161</v>
      </c>
      <c r="AU172" s="220" t="s">
        <v>85</v>
      </c>
      <c r="AV172" s="13" t="s">
        <v>85</v>
      </c>
      <c r="AW172" s="13" t="s">
        <v>33</v>
      </c>
      <c r="AX172" s="13" t="s">
        <v>76</v>
      </c>
      <c r="AY172" s="220" t="s">
        <v>150</v>
      </c>
    </row>
    <row r="173" spans="1:65" s="14" customFormat="1">
      <c r="B173" s="221"/>
      <c r="C173" s="222"/>
      <c r="D173" s="205" t="s">
        <v>161</v>
      </c>
      <c r="E173" s="223" t="s">
        <v>1</v>
      </c>
      <c r="F173" s="224" t="s">
        <v>163</v>
      </c>
      <c r="G173" s="222"/>
      <c r="H173" s="225">
        <v>1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161</v>
      </c>
      <c r="AU173" s="231" t="s">
        <v>85</v>
      </c>
      <c r="AV173" s="14" t="s">
        <v>157</v>
      </c>
      <c r="AW173" s="14" t="s">
        <v>33</v>
      </c>
      <c r="AX173" s="14" t="s">
        <v>83</v>
      </c>
      <c r="AY173" s="231" t="s">
        <v>150</v>
      </c>
    </row>
    <row r="174" spans="1:65" s="2" customFormat="1" ht="21.75" customHeight="1">
      <c r="A174" s="35"/>
      <c r="B174" s="36"/>
      <c r="C174" s="192" t="s">
        <v>350</v>
      </c>
      <c r="D174" s="192" t="s">
        <v>152</v>
      </c>
      <c r="E174" s="193" t="s">
        <v>3402</v>
      </c>
      <c r="F174" s="194" t="s">
        <v>3403</v>
      </c>
      <c r="G174" s="195" t="s">
        <v>490</v>
      </c>
      <c r="H174" s="196">
        <v>6</v>
      </c>
      <c r="I174" s="197"/>
      <c r="J174" s="198">
        <f>ROUND(I174*H174,2)</f>
        <v>0</v>
      </c>
      <c r="K174" s="194" t="s">
        <v>156</v>
      </c>
      <c r="L174" s="40"/>
      <c r="M174" s="199" t="s">
        <v>1</v>
      </c>
      <c r="N174" s="200" t="s">
        <v>41</v>
      </c>
      <c r="O174" s="72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3" t="s">
        <v>157</v>
      </c>
      <c r="AT174" s="203" t="s">
        <v>152</v>
      </c>
      <c r="AU174" s="203" t="s">
        <v>85</v>
      </c>
      <c r="AY174" s="18" t="s">
        <v>150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8" t="s">
        <v>83</v>
      </c>
      <c r="BK174" s="204">
        <f>ROUND(I174*H174,2)</f>
        <v>0</v>
      </c>
      <c r="BL174" s="18" t="s">
        <v>157</v>
      </c>
      <c r="BM174" s="203" t="s">
        <v>3404</v>
      </c>
    </row>
    <row r="175" spans="1:65" s="2" customFormat="1" ht="19.5">
      <c r="A175" s="35"/>
      <c r="B175" s="36"/>
      <c r="C175" s="37"/>
      <c r="D175" s="205" t="s">
        <v>159</v>
      </c>
      <c r="E175" s="37"/>
      <c r="F175" s="206" t="s">
        <v>3405</v>
      </c>
      <c r="G175" s="37"/>
      <c r="H175" s="37"/>
      <c r="I175" s="207"/>
      <c r="J175" s="37"/>
      <c r="K175" s="37"/>
      <c r="L175" s="40"/>
      <c r="M175" s="208"/>
      <c r="N175" s="209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159</v>
      </c>
      <c r="AU175" s="18" t="s">
        <v>85</v>
      </c>
    </row>
    <row r="176" spans="1:65" s="13" customFormat="1">
      <c r="B176" s="210"/>
      <c r="C176" s="211"/>
      <c r="D176" s="205" t="s">
        <v>161</v>
      </c>
      <c r="E176" s="212" t="s">
        <v>1</v>
      </c>
      <c r="F176" s="213" t="s">
        <v>3406</v>
      </c>
      <c r="G176" s="211"/>
      <c r="H176" s="214">
        <v>6</v>
      </c>
      <c r="I176" s="215"/>
      <c r="J176" s="211"/>
      <c r="K176" s="211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161</v>
      </c>
      <c r="AU176" s="220" t="s">
        <v>85</v>
      </c>
      <c r="AV176" s="13" t="s">
        <v>85</v>
      </c>
      <c r="AW176" s="13" t="s">
        <v>33</v>
      </c>
      <c r="AX176" s="13" t="s">
        <v>76</v>
      </c>
      <c r="AY176" s="220" t="s">
        <v>150</v>
      </c>
    </row>
    <row r="177" spans="1:65" s="14" customFormat="1">
      <c r="B177" s="221"/>
      <c r="C177" s="222"/>
      <c r="D177" s="205" t="s">
        <v>161</v>
      </c>
      <c r="E177" s="223" t="s">
        <v>1</v>
      </c>
      <c r="F177" s="224" t="s">
        <v>163</v>
      </c>
      <c r="G177" s="222"/>
      <c r="H177" s="225">
        <v>6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161</v>
      </c>
      <c r="AU177" s="231" t="s">
        <v>85</v>
      </c>
      <c r="AV177" s="14" t="s">
        <v>157</v>
      </c>
      <c r="AW177" s="14" t="s">
        <v>33</v>
      </c>
      <c r="AX177" s="14" t="s">
        <v>83</v>
      </c>
      <c r="AY177" s="231" t="s">
        <v>150</v>
      </c>
    </row>
    <row r="178" spans="1:65" s="2" customFormat="1" ht="21.75" customHeight="1">
      <c r="A178" s="35"/>
      <c r="B178" s="36"/>
      <c r="C178" s="246" t="s">
        <v>355</v>
      </c>
      <c r="D178" s="246" t="s">
        <v>289</v>
      </c>
      <c r="E178" s="247" t="s">
        <v>3407</v>
      </c>
      <c r="F178" s="248" t="s">
        <v>3408</v>
      </c>
      <c r="G178" s="249" t="s">
        <v>490</v>
      </c>
      <c r="H178" s="250">
        <v>6</v>
      </c>
      <c r="I178" s="251"/>
      <c r="J178" s="252">
        <f>ROUND(I178*H178,2)</f>
        <v>0</v>
      </c>
      <c r="K178" s="248" t="s">
        <v>156</v>
      </c>
      <c r="L178" s="253"/>
      <c r="M178" s="254" t="s">
        <v>1</v>
      </c>
      <c r="N178" s="255" t="s">
        <v>41</v>
      </c>
      <c r="O178" s="72"/>
      <c r="P178" s="201">
        <f>O178*H178</f>
        <v>0</v>
      </c>
      <c r="Q178" s="201">
        <v>5.0000000000000001E-4</v>
      </c>
      <c r="R178" s="201">
        <f>Q178*H178</f>
        <v>3.0000000000000001E-3</v>
      </c>
      <c r="S178" s="201">
        <v>0</v>
      </c>
      <c r="T178" s="20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3" t="s">
        <v>292</v>
      </c>
      <c r="AT178" s="203" t="s">
        <v>289</v>
      </c>
      <c r="AU178" s="203" t="s">
        <v>85</v>
      </c>
      <c r="AY178" s="18" t="s">
        <v>150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8" t="s">
        <v>83</v>
      </c>
      <c r="BK178" s="204">
        <f>ROUND(I178*H178,2)</f>
        <v>0</v>
      </c>
      <c r="BL178" s="18" t="s">
        <v>157</v>
      </c>
      <c r="BM178" s="203" t="s">
        <v>3409</v>
      </c>
    </row>
    <row r="179" spans="1:65" s="2" customFormat="1">
      <c r="A179" s="35"/>
      <c r="B179" s="36"/>
      <c r="C179" s="37"/>
      <c r="D179" s="205" t="s">
        <v>159</v>
      </c>
      <c r="E179" s="37"/>
      <c r="F179" s="206" t="s">
        <v>3408</v>
      </c>
      <c r="G179" s="37"/>
      <c r="H179" s="37"/>
      <c r="I179" s="207"/>
      <c r="J179" s="37"/>
      <c r="K179" s="37"/>
      <c r="L179" s="40"/>
      <c r="M179" s="208"/>
      <c r="N179" s="209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159</v>
      </c>
      <c r="AU179" s="18" t="s">
        <v>85</v>
      </c>
    </row>
    <row r="180" spans="1:65" s="2" customFormat="1" ht="37.9" customHeight="1">
      <c r="A180" s="35"/>
      <c r="B180" s="36"/>
      <c r="C180" s="192" t="s">
        <v>360</v>
      </c>
      <c r="D180" s="192" t="s">
        <v>152</v>
      </c>
      <c r="E180" s="193" t="s">
        <v>3410</v>
      </c>
      <c r="F180" s="194" t="s">
        <v>3374</v>
      </c>
      <c r="G180" s="195" t="s">
        <v>363</v>
      </c>
      <c r="H180" s="196">
        <v>35</v>
      </c>
      <c r="I180" s="197"/>
      <c r="J180" s="198">
        <f>ROUND(I180*H180,2)</f>
        <v>0</v>
      </c>
      <c r="K180" s="194" t="s">
        <v>156</v>
      </c>
      <c r="L180" s="40"/>
      <c r="M180" s="199" t="s">
        <v>1</v>
      </c>
      <c r="N180" s="200" t="s">
        <v>41</v>
      </c>
      <c r="O180" s="72"/>
      <c r="P180" s="201">
        <f>O180*H180</f>
        <v>0</v>
      </c>
      <c r="Q180" s="201">
        <v>3.4399999999999999E-3</v>
      </c>
      <c r="R180" s="201">
        <f>Q180*H180</f>
        <v>0.12039999999999999</v>
      </c>
      <c r="S180" s="201">
        <v>0</v>
      </c>
      <c r="T180" s="20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3" t="s">
        <v>157</v>
      </c>
      <c r="AT180" s="203" t="s">
        <v>152</v>
      </c>
      <c r="AU180" s="203" t="s">
        <v>85</v>
      </c>
      <c r="AY180" s="18" t="s">
        <v>150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8" t="s">
        <v>83</v>
      </c>
      <c r="BK180" s="204">
        <f>ROUND(I180*H180,2)</f>
        <v>0</v>
      </c>
      <c r="BL180" s="18" t="s">
        <v>157</v>
      </c>
      <c r="BM180" s="203" t="s">
        <v>3411</v>
      </c>
    </row>
    <row r="181" spans="1:65" s="2" customFormat="1" ht="48.75">
      <c r="A181" s="35"/>
      <c r="B181" s="36"/>
      <c r="C181" s="37"/>
      <c r="D181" s="205" t="s">
        <v>159</v>
      </c>
      <c r="E181" s="37"/>
      <c r="F181" s="206" t="s">
        <v>3412</v>
      </c>
      <c r="G181" s="37"/>
      <c r="H181" s="37"/>
      <c r="I181" s="207"/>
      <c r="J181" s="37"/>
      <c r="K181" s="37"/>
      <c r="L181" s="40"/>
      <c r="M181" s="208"/>
      <c r="N181" s="209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159</v>
      </c>
      <c r="AU181" s="18" t="s">
        <v>85</v>
      </c>
    </row>
    <row r="182" spans="1:65" s="2" customFormat="1" ht="16.5" customHeight="1">
      <c r="A182" s="35"/>
      <c r="B182" s="36"/>
      <c r="C182" s="192" t="s">
        <v>382</v>
      </c>
      <c r="D182" s="192" t="s">
        <v>152</v>
      </c>
      <c r="E182" s="193" t="s">
        <v>3413</v>
      </c>
      <c r="F182" s="194" t="s">
        <v>3414</v>
      </c>
      <c r="G182" s="195" t="s">
        <v>490</v>
      </c>
      <c r="H182" s="196">
        <v>1</v>
      </c>
      <c r="I182" s="197"/>
      <c r="J182" s="198">
        <f>ROUND(I182*H182,2)</f>
        <v>0</v>
      </c>
      <c r="K182" s="194" t="s">
        <v>321</v>
      </c>
      <c r="L182" s="40"/>
      <c r="M182" s="199" t="s">
        <v>1</v>
      </c>
      <c r="N182" s="200" t="s">
        <v>41</v>
      </c>
      <c r="O182" s="72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3" t="s">
        <v>157</v>
      </c>
      <c r="AT182" s="203" t="s">
        <v>152</v>
      </c>
      <c r="AU182" s="203" t="s">
        <v>85</v>
      </c>
      <c r="AY182" s="18" t="s">
        <v>150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8" t="s">
        <v>83</v>
      </c>
      <c r="BK182" s="204">
        <f>ROUND(I182*H182,2)</f>
        <v>0</v>
      </c>
      <c r="BL182" s="18" t="s">
        <v>157</v>
      </c>
      <c r="BM182" s="203" t="s">
        <v>3415</v>
      </c>
    </row>
    <row r="183" spans="1:65" s="2" customFormat="1">
      <c r="A183" s="35"/>
      <c r="B183" s="36"/>
      <c r="C183" s="37"/>
      <c r="D183" s="205" t="s">
        <v>159</v>
      </c>
      <c r="E183" s="37"/>
      <c r="F183" s="206" t="s">
        <v>3414</v>
      </c>
      <c r="G183" s="37"/>
      <c r="H183" s="37"/>
      <c r="I183" s="207"/>
      <c r="J183" s="37"/>
      <c r="K183" s="37"/>
      <c r="L183" s="40"/>
      <c r="M183" s="208"/>
      <c r="N183" s="209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159</v>
      </c>
      <c r="AU183" s="18" t="s">
        <v>85</v>
      </c>
    </row>
    <row r="184" spans="1:65" s="2" customFormat="1" ht="24.2" customHeight="1">
      <c r="A184" s="35"/>
      <c r="B184" s="36"/>
      <c r="C184" s="192" t="s">
        <v>401</v>
      </c>
      <c r="D184" s="192" t="s">
        <v>152</v>
      </c>
      <c r="E184" s="193" t="s">
        <v>3416</v>
      </c>
      <c r="F184" s="194" t="s">
        <v>3417</v>
      </c>
      <c r="G184" s="195" t="s">
        <v>490</v>
      </c>
      <c r="H184" s="196">
        <v>1</v>
      </c>
      <c r="I184" s="197"/>
      <c r="J184" s="198">
        <f>ROUND(I184*H184,2)</f>
        <v>0</v>
      </c>
      <c r="K184" s="194" t="s">
        <v>321</v>
      </c>
      <c r="L184" s="40"/>
      <c r="M184" s="199" t="s">
        <v>1</v>
      </c>
      <c r="N184" s="200" t="s">
        <v>41</v>
      </c>
      <c r="O184" s="72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3" t="s">
        <v>157</v>
      </c>
      <c r="AT184" s="203" t="s">
        <v>152</v>
      </c>
      <c r="AU184" s="203" t="s">
        <v>85</v>
      </c>
      <c r="AY184" s="18" t="s">
        <v>150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8" t="s">
        <v>83</v>
      </c>
      <c r="BK184" s="204">
        <f>ROUND(I184*H184,2)</f>
        <v>0</v>
      </c>
      <c r="BL184" s="18" t="s">
        <v>157</v>
      </c>
      <c r="BM184" s="203" t="s">
        <v>3418</v>
      </c>
    </row>
    <row r="185" spans="1:65" s="2" customFormat="1">
      <c r="A185" s="35"/>
      <c r="B185" s="36"/>
      <c r="C185" s="37"/>
      <c r="D185" s="205" t="s">
        <v>159</v>
      </c>
      <c r="E185" s="37"/>
      <c r="F185" s="206" t="s">
        <v>3417</v>
      </c>
      <c r="G185" s="37"/>
      <c r="H185" s="37"/>
      <c r="I185" s="207"/>
      <c r="J185" s="37"/>
      <c r="K185" s="37"/>
      <c r="L185" s="40"/>
      <c r="M185" s="208"/>
      <c r="N185" s="209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159</v>
      </c>
      <c r="AU185" s="18" t="s">
        <v>85</v>
      </c>
    </row>
    <row r="186" spans="1:65" s="15" customFormat="1">
      <c r="B186" s="236"/>
      <c r="C186" s="237"/>
      <c r="D186" s="205" t="s">
        <v>161</v>
      </c>
      <c r="E186" s="238" t="s">
        <v>1</v>
      </c>
      <c r="F186" s="239" t="s">
        <v>3419</v>
      </c>
      <c r="G186" s="237"/>
      <c r="H186" s="238" t="s">
        <v>1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AT186" s="245" t="s">
        <v>161</v>
      </c>
      <c r="AU186" s="245" t="s">
        <v>85</v>
      </c>
      <c r="AV186" s="15" t="s">
        <v>83</v>
      </c>
      <c r="AW186" s="15" t="s">
        <v>33</v>
      </c>
      <c r="AX186" s="15" t="s">
        <v>76</v>
      </c>
      <c r="AY186" s="245" t="s">
        <v>150</v>
      </c>
    </row>
    <row r="187" spans="1:65" s="13" customFormat="1">
      <c r="B187" s="210"/>
      <c r="C187" s="211"/>
      <c r="D187" s="205" t="s">
        <v>161</v>
      </c>
      <c r="E187" s="212" t="s">
        <v>1</v>
      </c>
      <c r="F187" s="213" t="s">
        <v>3420</v>
      </c>
      <c r="G187" s="211"/>
      <c r="H187" s="214">
        <v>1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161</v>
      </c>
      <c r="AU187" s="220" t="s">
        <v>85</v>
      </c>
      <c r="AV187" s="13" t="s">
        <v>85</v>
      </c>
      <c r="AW187" s="13" t="s">
        <v>33</v>
      </c>
      <c r="AX187" s="13" t="s">
        <v>83</v>
      </c>
      <c r="AY187" s="220" t="s">
        <v>150</v>
      </c>
    </row>
    <row r="188" spans="1:65" s="2" customFormat="1" ht="24.2" customHeight="1">
      <c r="A188" s="35"/>
      <c r="B188" s="36"/>
      <c r="C188" s="192" t="s">
        <v>7</v>
      </c>
      <c r="D188" s="192" t="s">
        <v>152</v>
      </c>
      <c r="E188" s="193" t="s">
        <v>3421</v>
      </c>
      <c r="F188" s="194" t="s">
        <v>3422</v>
      </c>
      <c r="G188" s="195" t="s">
        <v>490</v>
      </c>
      <c r="H188" s="196">
        <v>2</v>
      </c>
      <c r="I188" s="197"/>
      <c r="J188" s="198">
        <f>ROUND(I188*H188,2)</f>
        <v>0</v>
      </c>
      <c r="K188" s="194" t="s">
        <v>156</v>
      </c>
      <c r="L188" s="40"/>
      <c r="M188" s="199" t="s">
        <v>1</v>
      </c>
      <c r="N188" s="200" t="s">
        <v>41</v>
      </c>
      <c r="O188" s="72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3" t="s">
        <v>157</v>
      </c>
      <c r="AT188" s="203" t="s">
        <v>152</v>
      </c>
      <c r="AU188" s="203" t="s">
        <v>85</v>
      </c>
      <c r="AY188" s="18" t="s">
        <v>150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8" t="s">
        <v>83</v>
      </c>
      <c r="BK188" s="204">
        <f>ROUND(I188*H188,2)</f>
        <v>0</v>
      </c>
      <c r="BL188" s="18" t="s">
        <v>157</v>
      </c>
      <c r="BM188" s="203" t="s">
        <v>3423</v>
      </c>
    </row>
    <row r="189" spans="1:65" s="2" customFormat="1" ht="19.5">
      <c r="A189" s="35"/>
      <c r="B189" s="36"/>
      <c r="C189" s="37"/>
      <c r="D189" s="205" t="s">
        <v>159</v>
      </c>
      <c r="E189" s="37"/>
      <c r="F189" s="206" t="s">
        <v>3424</v>
      </c>
      <c r="G189" s="37"/>
      <c r="H189" s="37"/>
      <c r="I189" s="207"/>
      <c r="J189" s="37"/>
      <c r="K189" s="37"/>
      <c r="L189" s="40"/>
      <c r="M189" s="208"/>
      <c r="N189" s="209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159</v>
      </c>
      <c r="AU189" s="18" t="s">
        <v>85</v>
      </c>
    </row>
    <row r="190" spans="1:65" s="13" customFormat="1">
      <c r="B190" s="210"/>
      <c r="C190" s="211"/>
      <c r="D190" s="205" t="s">
        <v>161</v>
      </c>
      <c r="E190" s="212" t="s">
        <v>1</v>
      </c>
      <c r="F190" s="213" t="s">
        <v>3425</v>
      </c>
      <c r="G190" s="211"/>
      <c r="H190" s="214">
        <v>2</v>
      </c>
      <c r="I190" s="215"/>
      <c r="J190" s="211"/>
      <c r="K190" s="211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161</v>
      </c>
      <c r="AU190" s="220" t="s">
        <v>85</v>
      </c>
      <c r="AV190" s="13" t="s">
        <v>85</v>
      </c>
      <c r="AW190" s="13" t="s">
        <v>33</v>
      </c>
      <c r="AX190" s="13" t="s">
        <v>76</v>
      </c>
      <c r="AY190" s="220" t="s">
        <v>150</v>
      </c>
    </row>
    <row r="191" spans="1:65" s="14" customFormat="1">
      <c r="B191" s="221"/>
      <c r="C191" s="222"/>
      <c r="D191" s="205" t="s">
        <v>161</v>
      </c>
      <c r="E191" s="223" t="s">
        <v>1</v>
      </c>
      <c r="F191" s="224" t="s">
        <v>163</v>
      </c>
      <c r="G191" s="222"/>
      <c r="H191" s="225">
        <v>2</v>
      </c>
      <c r="I191" s="226"/>
      <c r="J191" s="222"/>
      <c r="K191" s="222"/>
      <c r="L191" s="227"/>
      <c r="M191" s="228"/>
      <c r="N191" s="229"/>
      <c r="O191" s="229"/>
      <c r="P191" s="229"/>
      <c r="Q191" s="229"/>
      <c r="R191" s="229"/>
      <c r="S191" s="229"/>
      <c r="T191" s="230"/>
      <c r="AT191" s="231" t="s">
        <v>161</v>
      </c>
      <c r="AU191" s="231" t="s">
        <v>85</v>
      </c>
      <c r="AV191" s="14" t="s">
        <v>157</v>
      </c>
      <c r="AW191" s="14" t="s">
        <v>33</v>
      </c>
      <c r="AX191" s="14" t="s">
        <v>83</v>
      </c>
      <c r="AY191" s="231" t="s">
        <v>150</v>
      </c>
    </row>
    <row r="192" spans="1:65" s="2" customFormat="1" ht="16.5" customHeight="1">
      <c r="A192" s="35"/>
      <c r="B192" s="36"/>
      <c r="C192" s="246" t="s">
        <v>410</v>
      </c>
      <c r="D192" s="246" t="s">
        <v>289</v>
      </c>
      <c r="E192" s="247" t="s">
        <v>3426</v>
      </c>
      <c r="F192" s="248" t="s">
        <v>3427</v>
      </c>
      <c r="G192" s="249" t="s">
        <v>490</v>
      </c>
      <c r="H192" s="250">
        <v>2</v>
      </c>
      <c r="I192" s="251"/>
      <c r="J192" s="252">
        <f>ROUND(I192*H192,2)</f>
        <v>0</v>
      </c>
      <c r="K192" s="248" t="s">
        <v>156</v>
      </c>
      <c r="L192" s="253"/>
      <c r="M192" s="254" t="s">
        <v>1</v>
      </c>
      <c r="N192" s="255" t="s">
        <v>41</v>
      </c>
      <c r="O192" s="72"/>
      <c r="P192" s="201">
        <f>O192*H192</f>
        <v>0</v>
      </c>
      <c r="Q192" s="201">
        <v>2.3999999999999998E-3</v>
      </c>
      <c r="R192" s="201">
        <f>Q192*H192</f>
        <v>4.7999999999999996E-3</v>
      </c>
      <c r="S192" s="201">
        <v>0</v>
      </c>
      <c r="T192" s="20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3" t="s">
        <v>292</v>
      </c>
      <c r="AT192" s="203" t="s">
        <v>289</v>
      </c>
      <c r="AU192" s="203" t="s">
        <v>85</v>
      </c>
      <c r="AY192" s="18" t="s">
        <v>150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8" t="s">
        <v>83</v>
      </c>
      <c r="BK192" s="204">
        <f>ROUND(I192*H192,2)</f>
        <v>0</v>
      </c>
      <c r="BL192" s="18" t="s">
        <v>157</v>
      </c>
      <c r="BM192" s="203" t="s">
        <v>3428</v>
      </c>
    </row>
    <row r="193" spans="1:65" s="2" customFormat="1" ht="19.5">
      <c r="A193" s="35"/>
      <c r="B193" s="36"/>
      <c r="C193" s="37"/>
      <c r="D193" s="205" t="s">
        <v>159</v>
      </c>
      <c r="E193" s="37"/>
      <c r="F193" s="206" t="s">
        <v>3429</v>
      </c>
      <c r="G193" s="37"/>
      <c r="H193" s="37"/>
      <c r="I193" s="207"/>
      <c r="J193" s="37"/>
      <c r="K193" s="37"/>
      <c r="L193" s="40"/>
      <c r="M193" s="208"/>
      <c r="N193" s="209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159</v>
      </c>
      <c r="AU193" s="18" t="s">
        <v>85</v>
      </c>
    </row>
    <row r="194" spans="1:65" s="2" customFormat="1" ht="21.75" customHeight="1">
      <c r="A194" s="35"/>
      <c r="B194" s="36"/>
      <c r="C194" s="192" t="s">
        <v>415</v>
      </c>
      <c r="D194" s="192" t="s">
        <v>152</v>
      </c>
      <c r="E194" s="193" t="s">
        <v>3430</v>
      </c>
      <c r="F194" s="194" t="s">
        <v>3431</v>
      </c>
      <c r="G194" s="195" t="s">
        <v>490</v>
      </c>
      <c r="H194" s="196">
        <v>1</v>
      </c>
      <c r="I194" s="197"/>
      <c r="J194" s="198">
        <f>ROUND(I194*H194,2)</f>
        <v>0</v>
      </c>
      <c r="K194" s="194" t="s">
        <v>321</v>
      </c>
      <c r="L194" s="40"/>
      <c r="M194" s="199" t="s">
        <v>1</v>
      </c>
      <c r="N194" s="200" t="s">
        <v>41</v>
      </c>
      <c r="O194" s="72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3" t="s">
        <v>157</v>
      </c>
      <c r="AT194" s="203" t="s">
        <v>152</v>
      </c>
      <c r="AU194" s="203" t="s">
        <v>85</v>
      </c>
      <c r="AY194" s="18" t="s">
        <v>150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8" t="s">
        <v>83</v>
      </c>
      <c r="BK194" s="204">
        <f>ROUND(I194*H194,2)</f>
        <v>0</v>
      </c>
      <c r="BL194" s="18" t="s">
        <v>157</v>
      </c>
      <c r="BM194" s="203" t="s">
        <v>3432</v>
      </c>
    </row>
    <row r="195" spans="1:65" s="2" customFormat="1">
      <c r="A195" s="35"/>
      <c r="B195" s="36"/>
      <c r="C195" s="37"/>
      <c r="D195" s="205" t="s">
        <v>159</v>
      </c>
      <c r="E195" s="37"/>
      <c r="F195" s="206" t="s">
        <v>3431</v>
      </c>
      <c r="G195" s="37"/>
      <c r="H195" s="37"/>
      <c r="I195" s="207"/>
      <c r="J195" s="37"/>
      <c r="K195" s="37"/>
      <c r="L195" s="40"/>
      <c r="M195" s="208"/>
      <c r="N195" s="209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159</v>
      </c>
      <c r="AU195" s="18" t="s">
        <v>85</v>
      </c>
    </row>
    <row r="196" spans="1:65" s="13" customFormat="1">
      <c r="B196" s="210"/>
      <c r="C196" s="211"/>
      <c r="D196" s="205" t="s">
        <v>161</v>
      </c>
      <c r="E196" s="212" t="s">
        <v>1</v>
      </c>
      <c r="F196" s="213" t="s">
        <v>3433</v>
      </c>
      <c r="G196" s="211"/>
      <c r="H196" s="214">
        <v>1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161</v>
      </c>
      <c r="AU196" s="220" t="s">
        <v>85</v>
      </c>
      <c r="AV196" s="13" t="s">
        <v>85</v>
      </c>
      <c r="AW196" s="13" t="s">
        <v>33</v>
      </c>
      <c r="AX196" s="13" t="s">
        <v>83</v>
      </c>
      <c r="AY196" s="220" t="s">
        <v>150</v>
      </c>
    </row>
    <row r="197" spans="1:65" s="12" customFormat="1" ht="22.9" customHeight="1">
      <c r="B197" s="176"/>
      <c r="C197" s="177"/>
      <c r="D197" s="178" t="s">
        <v>75</v>
      </c>
      <c r="E197" s="190" t="s">
        <v>3434</v>
      </c>
      <c r="F197" s="190" t="s">
        <v>3435</v>
      </c>
      <c r="G197" s="177"/>
      <c r="H197" s="177"/>
      <c r="I197" s="180"/>
      <c r="J197" s="191">
        <f>BK197</f>
        <v>0</v>
      </c>
      <c r="K197" s="177"/>
      <c r="L197" s="182"/>
      <c r="M197" s="183"/>
      <c r="N197" s="184"/>
      <c r="O197" s="184"/>
      <c r="P197" s="185">
        <f>SUM(P198:P278)</f>
        <v>0</v>
      </c>
      <c r="Q197" s="184"/>
      <c r="R197" s="185">
        <f>SUM(R198:R278)</f>
        <v>0.21127000000000004</v>
      </c>
      <c r="S197" s="184"/>
      <c r="T197" s="186">
        <f>SUM(T198:T278)</f>
        <v>0</v>
      </c>
      <c r="AR197" s="187" t="s">
        <v>85</v>
      </c>
      <c r="AT197" s="188" t="s">
        <v>75</v>
      </c>
      <c r="AU197" s="188" t="s">
        <v>83</v>
      </c>
      <c r="AY197" s="187" t="s">
        <v>150</v>
      </c>
      <c r="BK197" s="189">
        <f>SUM(BK198:BK278)</f>
        <v>0</v>
      </c>
    </row>
    <row r="198" spans="1:65" s="2" customFormat="1" ht="24.2" customHeight="1">
      <c r="A198" s="35"/>
      <c r="B198" s="36"/>
      <c r="C198" s="192" t="s">
        <v>426</v>
      </c>
      <c r="D198" s="192" t="s">
        <v>152</v>
      </c>
      <c r="E198" s="193" t="s">
        <v>3436</v>
      </c>
      <c r="F198" s="194" t="s">
        <v>3437</v>
      </c>
      <c r="G198" s="195" t="s">
        <v>490</v>
      </c>
      <c r="H198" s="196">
        <v>1</v>
      </c>
      <c r="I198" s="197"/>
      <c r="J198" s="198">
        <f>ROUND(I198*H198,2)</f>
        <v>0</v>
      </c>
      <c r="K198" s="194" t="s">
        <v>156</v>
      </c>
      <c r="L198" s="40"/>
      <c r="M198" s="199" t="s">
        <v>1</v>
      </c>
      <c r="N198" s="200" t="s">
        <v>41</v>
      </c>
      <c r="O198" s="72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3" t="s">
        <v>157</v>
      </c>
      <c r="AT198" s="203" t="s">
        <v>152</v>
      </c>
      <c r="AU198" s="203" t="s">
        <v>85</v>
      </c>
      <c r="AY198" s="18" t="s">
        <v>150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8" t="s">
        <v>83</v>
      </c>
      <c r="BK198" s="204">
        <f>ROUND(I198*H198,2)</f>
        <v>0</v>
      </c>
      <c r="BL198" s="18" t="s">
        <v>157</v>
      </c>
      <c r="BM198" s="203" t="s">
        <v>3438</v>
      </c>
    </row>
    <row r="199" spans="1:65" s="2" customFormat="1" ht="19.5">
      <c r="A199" s="35"/>
      <c r="B199" s="36"/>
      <c r="C199" s="37"/>
      <c r="D199" s="205" t="s">
        <v>159</v>
      </c>
      <c r="E199" s="37"/>
      <c r="F199" s="206" t="s">
        <v>3439</v>
      </c>
      <c r="G199" s="37"/>
      <c r="H199" s="37"/>
      <c r="I199" s="207"/>
      <c r="J199" s="37"/>
      <c r="K199" s="37"/>
      <c r="L199" s="40"/>
      <c r="M199" s="208"/>
      <c r="N199" s="209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159</v>
      </c>
      <c r="AU199" s="18" t="s">
        <v>85</v>
      </c>
    </row>
    <row r="200" spans="1:65" s="13" customFormat="1">
      <c r="B200" s="210"/>
      <c r="C200" s="211"/>
      <c r="D200" s="205" t="s">
        <v>161</v>
      </c>
      <c r="E200" s="212" t="s">
        <v>1</v>
      </c>
      <c r="F200" s="213" t="s">
        <v>3440</v>
      </c>
      <c r="G200" s="211"/>
      <c r="H200" s="214">
        <v>1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161</v>
      </c>
      <c r="AU200" s="220" t="s">
        <v>85</v>
      </c>
      <c r="AV200" s="13" t="s">
        <v>85</v>
      </c>
      <c r="AW200" s="13" t="s">
        <v>33</v>
      </c>
      <c r="AX200" s="13" t="s">
        <v>76</v>
      </c>
      <c r="AY200" s="220" t="s">
        <v>150</v>
      </c>
    </row>
    <row r="201" spans="1:65" s="14" customFormat="1">
      <c r="B201" s="221"/>
      <c r="C201" s="222"/>
      <c r="D201" s="205" t="s">
        <v>161</v>
      </c>
      <c r="E201" s="223" t="s">
        <v>1</v>
      </c>
      <c r="F201" s="224" t="s">
        <v>163</v>
      </c>
      <c r="G201" s="222"/>
      <c r="H201" s="225">
        <v>1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161</v>
      </c>
      <c r="AU201" s="231" t="s">
        <v>85</v>
      </c>
      <c r="AV201" s="14" t="s">
        <v>157</v>
      </c>
      <c r="AW201" s="14" t="s">
        <v>33</v>
      </c>
      <c r="AX201" s="14" t="s">
        <v>83</v>
      </c>
      <c r="AY201" s="231" t="s">
        <v>150</v>
      </c>
    </row>
    <row r="202" spans="1:65" s="2" customFormat="1" ht="33" customHeight="1">
      <c r="A202" s="35"/>
      <c r="B202" s="36"/>
      <c r="C202" s="246" t="s">
        <v>443</v>
      </c>
      <c r="D202" s="246" t="s">
        <v>289</v>
      </c>
      <c r="E202" s="247" t="s">
        <v>3441</v>
      </c>
      <c r="F202" s="248" t="s">
        <v>3442</v>
      </c>
      <c r="G202" s="249" t="s">
        <v>490</v>
      </c>
      <c r="H202" s="250">
        <v>1</v>
      </c>
      <c r="I202" s="251"/>
      <c r="J202" s="252">
        <f>ROUND(I202*H202,2)</f>
        <v>0</v>
      </c>
      <c r="K202" s="248" t="s">
        <v>321</v>
      </c>
      <c r="L202" s="253"/>
      <c r="M202" s="254" t="s">
        <v>1</v>
      </c>
      <c r="N202" s="255" t="s">
        <v>41</v>
      </c>
      <c r="O202" s="72"/>
      <c r="P202" s="201">
        <f>O202*H202</f>
        <v>0</v>
      </c>
      <c r="Q202" s="201">
        <v>8.9999999999999998E-4</v>
      </c>
      <c r="R202" s="201">
        <f>Q202*H202</f>
        <v>8.9999999999999998E-4</v>
      </c>
      <c r="S202" s="201">
        <v>0</v>
      </c>
      <c r="T202" s="20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3" t="s">
        <v>292</v>
      </c>
      <c r="AT202" s="203" t="s">
        <v>289</v>
      </c>
      <c r="AU202" s="203" t="s">
        <v>85</v>
      </c>
      <c r="AY202" s="18" t="s">
        <v>150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8" t="s">
        <v>83</v>
      </c>
      <c r="BK202" s="204">
        <f>ROUND(I202*H202,2)</f>
        <v>0</v>
      </c>
      <c r="BL202" s="18" t="s">
        <v>157</v>
      </c>
      <c r="BM202" s="203" t="s">
        <v>3443</v>
      </c>
    </row>
    <row r="203" spans="1:65" s="2" customFormat="1" ht="19.5">
      <c r="A203" s="35"/>
      <c r="B203" s="36"/>
      <c r="C203" s="37"/>
      <c r="D203" s="205" t="s">
        <v>159</v>
      </c>
      <c r="E203" s="37"/>
      <c r="F203" s="206" t="s">
        <v>3444</v>
      </c>
      <c r="G203" s="37"/>
      <c r="H203" s="37"/>
      <c r="I203" s="207"/>
      <c r="J203" s="37"/>
      <c r="K203" s="37"/>
      <c r="L203" s="40"/>
      <c r="M203" s="208"/>
      <c r="N203" s="209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159</v>
      </c>
      <c r="AU203" s="18" t="s">
        <v>85</v>
      </c>
    </row>
    <row r="204" spans="1:65" s="13" customFormat="1">
      <c r="B204" s="210"/>
      <c r="C204" s="211"/>
      <c r="D204" s="205" t="s">
        <v>161</v>
      </c>
      <c r="E204" s="212" t="s">
        <v>1</v>
      </c>
      <c r="F204" s="213" t="s">
        <v>3440</v>
      </c>
      <c r="G204" s="211"/>
      <c r="H204" s="214">
        <v>1</v>
      </c>
      <c r="I204" s="215"/>
      <c r="J204" s="211"/>
      <c r="K204" s="211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161</v>
      </c>
      <c r="AU204" s="220" t="s">
        <v>85</v>
      </c>
      <c r="AV204" s="13" t="s">
        <v>85</v>
      </c>
      <c r="AW204" s="13" t="s">
        <v>33</v>
      </c>
      <c r="AX204" s="13" t="s">
        <v>76</v>
      </c>
      <c r="AY204" s="220" t="s">
        <v>150</v>
      </c>
    </row>
    <row r="205" spans="1:65" s="14" customFormat="1">
      <c r="B205" s="221"/>
      <c r="C205" s="222"/>
      <c r="D205" s="205" t="s">
        <v>161</v>
      </c>
      <c r="E205" s="223" t="s">
        <v>1</v>
      </c>
      <c r="F205" s="224" t="s">
        <v>163</v>
      </c>
      <c r="G205" s="222"/>
      <c r="H205" s="225">
        <v>1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161</v>
      </c>
      <c r="AU205" s="231" t="s">
        <v>85</v>
      </c>
      <c r="AV205" s="14" t="s">
        <v>157</v>
      </c>
      <c r="AW205" s="14" t="s">
        <v>33</v>
      </c>
      <c r="AX205" s="14" t="s">
        <v>83</v>
      </c>
      <c r="AY205" s="231" t="s">
        <v>150</v>
      </c>
    </row>
    <row r="206" spans="1:65" s="2" customFormat="1" ht="24.2" customHeight="1">
      <c r="A206" s="35"/>
      <c r="B206" s="36"/>
      <c r="C206" s="192" t="s">
        <v>448</v>
      </c>
      <c r="D206" s="192" t="s">
        <v>152</v>
      </c>
      <c r="E206" s="193" t="s">
        <v>3436</v>
      </c>
      <c r="F206" s="194" t="s">
        <v>3437</v>
      </c>
      <c r="G206" s="195" t="s">
        <v>490</v>
      </c>
      <c r="H206" s="196">
        <v>1</v>
      </c>
      <c r="I206" s="197"/>
      <c r="J206" s="198">
        <f>ROUND(I206*H206,2)</f>
        <v>0</v>
      </c>
      <c r="K206" s="194" t="s">
        <v>156</v>
      </c>
      <c r="L206" s="40"/>
      <c r="M206" s="199" t="s">
        <v>1</v>
      </c>
      <c r="N206" s="200" t="s">
        <v>41</v>
      </c>
      <c r="O206" s="72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3" t="s">
        <v>157</v>
      </c>
      <c r="AT206" s="203" t="s">
        <v>152</v>
      </c>
      <c r="AU206" s="203" t="s">
        <v>85</v>
      </c>
      <c r="AY206" s="18" t="s">
        <v>150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18" t="s">
        <v>83</v>
      </c>
      <c r="BK206" s="204">
        <f>ROUND(I206*H206,2)</f>
        <v>0</v>
      </c>
      <c r="BL206" s="18" t="s">
        <v>157</v>
      </c>
      <c r="BM206" s="203" t="s">
        <v>3445</v>
      </c>
    </row>
    <row r="207" spans="1:65" s="2" customFormat="1" ht="19.5">
      <c r="A207" s="35"/>
      <c r="B207" s="36"/>
      <c r="C207" s="37"/>
      <c r="D207" s="205" t="s">
        <v>159</v>
      </c>
      <c r="E207" s="37"/>
      <c r="F207" s="206" t="s">
        <v>3439</v>
      </c>
      <c r="G207" s="37"/>
      <c r="H207" s="37"/>
      <c r="I207" s="207"/>
      <c r="J207" s="37"/>
      <c r="K207" s="37"/>
      <c r="L207" s="40"/>
      <c r="M207" s="208"/>
      <c r="N207" s="209"/>
      <c r="O207" s="72"/>
      <c r="P207" s="72"/>
      <c r="Q207" s="72"/>
      <c r="R207" s="72"/>
      <c r="S207" s="72"/>
      <c r="T207" s="73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159</v>
      </c>
      <c r="AU207" s="18" t="s">
        <v>85</v>
      </c>
    </row>
    <row r="208" spans="1:65" s="13" customFormat="1">
      <c r="B208" s="210"/>
      <c r="C208" s="211"/>
      <c r="D208" s="205" t="s">
        <v>161</v>
      </c>
      <c r="E208" s="212" t="s">
        <v>1</v>
      </c>
      <c r="F208" s="213" t="s">
        <v>3446</v>
      </c>
      <c r="G208" s="211"/>
      <c r="H208" s="214">
        <v>1</v>
      </c>
      <c r="I208" s="215"/>
      <c r="J208" s="211"/>
      <c r="K208" s="211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161</v>
      </c>
      <c r="AU208" s="220" t="s">
        <v>85</v>
      </c>
      <c r="AV208" s="13" t="s">
        <v>85</v>
      </c>
      <c r="AW208" s="13" t="s">
        <v>33</v>
      </c>
      <c r="AX208" s="13" t="s">
        <v>76</v>
      </c>
      <c r="AY208" s="220" t="s">
        <v>150</v>
      </c>
    </row>
    <row r="209" spans="1:65" s="14" customFormat="1">
      <c r="B209" s="221"/>
      <c r="C209" s="222"/>
      <c r="D209" s="205" t="s">
        <v>161</v>
      </c>
      <c r="E209" s="223" t="s">
        <v>1</v>
      </c>
      <c r="F209" s="224" t="s">
        <v>163</v>
      </c>
      <c r="G209" s="222"/>
      <c r="H209" s="225">
        <v>1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161</v>
      </c>
      <c r="AU209" s="231" t="s">
        <v>85</v>
      </c>
      <c r="AV209" s="14" t="s">
        <v>157</v>
      </c>
      <c r="AW209" s="14" t="s">
        <v>33</v>
      </c>
      <c r="AX209" s="14" t="s">
        <v>83</v>
      </c>
      <c r="AY209" s="231" t="s">
        <v>150</v>
      </c>
    </row>
    <row r="210" spans="1:65" s="2" customFormat="1" ht="24.2" customHeight="1">
      <c r="A210" s="35"/>
      <c r="B210" s="36"/>
      <c r="C210" s="246" t="s">
        <v>453</v>
      </c>
      <c r="D210" s="246" t="s">
        <v>289</v>
      </c>
      <c r="E210" s="247" t="s">
        <v>3447</v>
      </c>
      <c r="F210" s="248" t="s">
        <v>3448</v>
      </c>
      <c r="G210" s="249" t="s">
        <v>490</v>
      </c>
      <c r="H210" s="250">
        <v>1</v>
      </c>
      <c r="I210" s="251"/>
      <c r="J210" s="252">
        <f>ROUND(I210*H210,2)</f>
        <v>0</v>
      </c>
      <c r="K210" s="248" t="s">
        <v>321</v>
      </c>
      <c r="L210" s="253"/>
      <c r="M210" s="254" t="s">
        <v>1</v>
      </c>
      <c r="N210" s="255" t="s">
        <v>41</v>
      </c>
      <c r="O210" s="72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3" t="s">
        <v>292</v>
      </c>
      <c r="AT210" s="203" t="s">
        <v>289</v>
      </c>
      <c r="AU210" s="203" t="s">
        <v>85</v>
      </c>
      <c r="AY210" s="18" t="s">
        <v>150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8" t="s">
        <v>83</v>
      </c>
      <c r="BK210" s="204">
        <f>ROUND(I210*H210,2)</f>
        <v>0</v>
      </c>
      <c r="BL210" s="18" t="s">
        <v>157</v>
      </c>
      <c r="BM210" s="203" t="s">
        <v>3449</v>
      </c>
    </row>
    <row r="211" spans="1:65" s="2" customFormat="1" ht="19.5">
      <c r="A211" s="35"/>
      <c r="B211" s="36"/>
      <c r="C211" s="37"/>
      <c r="D211" s="205" t="s">
        <v>159</v>
      </c>
      <c r="E211" s="37"/>
      <c r="F211" s="206" t="s">
        <v>3450</v>
      </c>
      <c r="G211" s="37"/>
      <c r="H211" s="37"/>
      <c r="I211" s="207"/>
      <c r="J211" s="37"/>
      <c r="K211" s="37"/>
      <c r="L211" s="40"/>
      <c r="M211" s="208"/>
      <c r="N211" s="209"/>
      <c r="O211" s="72"/>
      <c r="P211" s="72"/>
      <c r="Q211" s="72"/>
      <c r="R211" s="72"/>
      <c r="S211" s="72"/>
      <c r="T211" s="73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159</v>
      </c>
      <c r="AU211" s="18" t="s">
        <v>85</v>
      </c>
    </row>
    <row r="212" spans="1:65" s="13" customFormat="1">
      <c r="B212" s="210"/>
      <c r="C212" s="211"/>
      <c r="D212" s="205" t="s">
        <v>161</v>
      </c>
      <c r="E212" s="212" t="s">
        <v>1</v>
      </c>
      <c r="F212" s="213" t="s">
        <v>3446</v>
      </c>
      <c r="G212" s="211"/>
      <c r="H212" s="214">
        <v>1</v>
      </c>
      <c r="I212" s="215"/>
      <c r="J212" s="211"/>
      <c r="K212" s="211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161</v>
      </c>
      <c r="AU212" s="220" t="s">
        <v>85</v>
      </c>
      <c r="AV212" s="13" t="s">
        <v>85</v>
      </c>
      <c r="AW212" s="13" t="s">
        <v>33</v>
      </c>
      <c r="AX212" s="13" t="s">
        <v>76</v>
      </c>
      <c r="AY212" s="220" t="s">
        <v>150</v>
      </c>
    </row>
    <row r="213" spans="1:65" s="14" customFormat="1">
      <c r="B213" s="221"/>
      <c r="C213" s="222"/>
      <c r="D213" s="205" t="s">
        <v>161</v>
      </c>
      <c r="E213" s="223" t="s">
        <v>1</v>
      </c>
      <c r="F213" s="224" t="s">
        <v>163</v>
      </c>
      <c r="G213" s="222"/>
      <c r="H213" s="225">
        <v>1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161</v>
      </c>
      <c r="AU213" s="231" t="s">
        <v>85</v>
      </c>
      <c r="AV213" s="14" t="s">
        <v>157</v>
      </c>
      <c r="AW213" s="14" t="s">
        <v>33</v>
      </c>
      <c r="AX213" s="14" t="s">
        <v>83</v>
      </c>
      <c r="AY213" s="231" t="s">
        <v>150</v>
      </c>
    </row>
    <row r="214" spans="1:65" s="2" customFormat="1" ht="24.2" customHeight="1">
      <c r="A214" s="35"/>
      <c r="B214" s="36"/>
      <c r="C214" s="192" t="s">
        <v>458</v>
      </c>
      <c r="D214" s="192" t="s">
        <v>152</v>
      </c>
      <c r="E214" s="193" t="s">
        <v>3451</v>
      </c>
      <c r="F214" s="194" t="s">
        <v>3452</v>
      </c>
      <c r="G214" s="195" t="s">
        <v>490</v>
      </c>
      <c r="H214" s="196">
        <v>1</v>
      </c>
      <c r="I214" s="197"/>
      <c r="J214" s="198">
        <f>ROUND(I214*H214,2)</f>
        <v>0</v>
      </c>
      <c r="K214" s="194" t="s">
        <v>156</v>
      </c>
      <c r="L214" s="40"/>
      <c r="M214" s="199" t="s">
        <v>1</v>
      </c>
      <c r="N214" s="200" t="s">
        <v>41</v>
      </c>
      <c r="O214" s="72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3" t="s">
        <v>157</v>
      </c>
      <c r="AT214" s="203" t="s">
        <v>152</v>
      </c>
      <c r="AU214" s="203" t="s">
        <v>85</v>
      </c>
      <c r="AY214" s="18" t="s">
        <v>150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8" t="s">
        <v>83</v>
      </c>
      <c r="BK214" s="204">
        <f>ROUND(I214*H214,2)</f>
        <v>0</v>
      </c>
      <c r="BL214" s="18" t="s">
        <v>157</v>
      </c>
      <c r="BM214" s="203" t="s">
        <v>3453</v>
      </c>
    </row>
    <row r="215" spans="1:65" s="2" customFormat="1" ht="19.5">
      <c r="A215" s="35"/>
      <c r="B215" s="36"/>
      <c r="C215" s="37"/>
      <c r="D215" s="205" t="s">
        <v>159</v>
      </c>
      <c r="E215" s="37"/>
      <c r="F215" s="206" t="s">
        <v>3454</v>
      </c>
      <c r="G215" s="37"/>
      <c r="H215" s="37"/>
      <c r="I215" s="207"/>
      <c r="J215" s="37"/>
      <c r="K215" s="37"/>
      <c r="L215" s="40"/>
      <c r="M215" s="208"/>
      <c r="N215" s="209"/>
      <c r="O215" s="72"/>
      <c r="P215" s="72"/>
      <c r="Q215" s="72"/>
      <c r="R215" s="72"/>
      <c r="S215" s="72"/>
      <c r="T215" s="73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159</v>
      </c>
      <c r="AU215" s="18" t="s">
        <v>85</v>
      </c>
    </row>
    <row r="216" spans="1:65" s="13" customFormat="1">
      <c r="B216" s="210"/>
      <c r="C216" s="211"/>
      <c r="D216" s="205" t="s">
        <v>161</v>
      </c>
      <c r="E216" s="212" t="s">
        <v>1</v>
      </c>
      <c r="F216" s="213" t="s">
        <v>3455</v>
      </c>
      <c r="G216" s="211"/>
      <c r="H216" s="214">
        <v>1</v>
      </c>
      <c r="I216" s="215"/>
      <c r="J216" s="211"/>
      <c r="K216" s="211"/>
      <c r="L216" s="216"/>
      <c r="M216" s="217"/>
      <c r="N216" s="218"/>
      <c r="O216" s="218"/>
      <c r="P216" s="218"/>
      <c r="Q216" s="218"/>
      <c r="R216" s="218"/>
      <c r="S216" s="218"/>
      <c r="T216" s="219"/>
      <c r="AT216" s="220" t="s">
        <v>161</v>
      </c>
      <c r="AU216" s="220" t="s">
        <v>85</v>
      </c>
      <c r="AV216" s="13" t="s">
        <v>85</v>
      </c>
      <c r="AW216" s="13" t="s">
        <v>33</v>
      </c>
      <c r="AX216" s="13" t="s">
        <v>76</v>
      </c>
      <c r="AY216" s="220" t="s">
        <v>150</v>
      </c>
    </row>
    <row r="217" spans="1:65" s="14" customFormat="1">
      <c r="B217" s="221"/>
      <c r="C217" s="222"/>
      <c r="D217" s="205" t="s">
        <v>161</v>
      </c>
      <c r="E217" s="223" t="s">
        <v>1</v>
      </c>
      <c r="F217" s="224" t="s">
        <v>163</v>
      </c>
      <c r="G217" s="222"/>
      <c r="H217" s="225">
        <v>1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161</v>
      </c>
      <c r="AU217" s="231" t="s">
        <v>85</v>
      </c>
      <c r="AV217" s="14" t="s">
        <v>157</v>
      </c>
      <c r="AW217" s="14" t="s">
        <v>33</v>
      </c>
      <c r="AX217" s="14" t="s">
        <v>83</v>
      </c>
      <c r="AY217" s="231" t="s">
        <v>150</v>
      </c>
    </row>
    <row r="218" spans="1:65" s="2" customFormat="1" ht="24.2" customHeight="1">
      <c r="A218" s="35"/>
      <c r="B218" s="36"/>
      <c r="C218" s="246" t="s">
        <v>463</v>
      </c>
      <c r="D218" s="246" t="s">
        <v>289</v>
      </c>
      <c r="E218" s="247" t="s">
        <v>3456</v>
      </c>
      <c r="F218" s="248" t="s">
        <v>3457</v>
      </c>
      <c r="G218" s="249" t="s">
        <v>490</v>
      </c>
      <c r="H218" s="250">
        <v>1</v>
      </c>
      <c r="I218" s="251"/>
      <c r="J218" s="252">
        <f>ROUND(I218*H218,2)</f>
        <v>0</v>
      </c>
      <c r="K218" s="248" t="s">
        <v>156</v>
      </c>
      <c r="L218" s="253"/>
      <c r="M218" s="254" t="s">
        <v>1</v>
      </c>
      <c r="N218" s="255" t="s">
        <v>41</v>
      </c>
      <c r="O218" s="72"/>
      <c r="P218" s="201">
        <f>O218*H218</f>
        <v>0</v>
      </c>
      <c r="Q218" s="201">
        <v>7.6999999999999996E-4</v>
      </c>
      <c r="R218" s="201">
        <f>Q218*H218</f>
        <v>7.6999999999999996E-4</v>
      </c>
      <c r="S218" s="201">
        <v>0</v>
      </c>
      <c r="T218" s="20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3" t="s">
        <v>292</v>
      </c>
      <c r="AT218" s="203" t="s">
        <v>289</v>
      </c>
      <c r="AU218" s="203" t="s">
        <v>85</v>
      </c>
      <c r="AY218" s="18" t="s">
        <v>150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8" t="s">
        <v>83</v>
      </c>
      <c r="BK218" s="204">
        <f>ROUND(I218*H218,2)</f>
        <v>0</v>
      </c>
      <c r="BL218" s="18" t="s">
        <v>157</v>
      </c>
      <c r="BM218" s="203" t="s">
        <v>3458</v>
      </c>
    </row>
    <row r="219" spans="1:65" s="2" customFormat="1" ht="19.5">
      <c r="A219" s="35"/>
      <c r="B219" s="36"/>
      <c r="C219" s="37"/>
      <c r="D219" s="205" t="s">
        <v>159</v>
      </c>
      <c r="E219" s="37"/>
      <c r="F219" s="206" t="s">
        <v>3459</v>
      </c>
      <c r="G219" s="37"/>
      <c r="H219" s="37"/>
      <c r="I219" s="207"/>
      <c r="J219" s="37"/>
      <c r="K219" s="37"/>
      <c r="L219" s="40"/>
      <c r="M219" s="208"/>
      <c r="N219" s="209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159</v>
      </c>
      <c r="AU219" s="18" t="s">
        <v>85</v>
      </c>
    </row>
    <row r="220" spans="1:65" s="2" customFormat="1" ht="24.2" customHeight="1">
      <c r="A220" s="35"/>
      <c r="B220" s="36"/>
      <c r="C220" s="192" t="s">
        <v>468</v>
      </c>
      <c r="D220" s="192" t="s">
        <v>152</v>
      </c>
      <c r="E220" s="193" t="s">
        <v>3451</v>
      </c>
      <c r="F220" s="194" t="s">
        <v>3452</v>
      </c>
      <c r="G220" s="195" t="s">
        <v>490</v>
      </c>
      <c r="H220" s="196">
        <v>1</v>
      </c>
      <c r="I220" s="197"/>
      <c r="J220" s="198">
        <f>ROUND(I220*H220,2)</f>
        <v>0</v>
      </c>
      <c r="K220" s="194" t="s">
        <v>156</v>
      </c>
      <c r="L220" s="40"/>
      <c r="M220" s="199" t="s">
        <v>1</v>
      </c>
      <c r="N220" s="200" t="s">
        <v>41</v>
      </c>
      <c r="O220" s="72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3" t="s">
        <v>157</v>
      </c>
      <c r="AT220" s="203" t="s">
        <v>152</v>
      </c>
      <c r="AU220" s="203" t="s">
        <v>85</v>
      </c>
      <c r="AY220" s="18" t="s">
        <v>150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18" t="s">
        <v>83</v>
      </c>
      <c r="BK220" s="204">
        <f>ROUND(I220*H220,2)</f>
        <v>0</v>
      </c>
      <c r="BL220" s="18" t="s">
        <v>157</v>
      </c>
      <c r="BM220" s="203" t="s">
        <v>3460</v>
      </c>
    </row>
    <row r="221" spans="1:65" s="2" customFormat="1" ht="19.5">
      <c r="A221" s="35"/>
      <c r="B221" s="36"/>
      <c r="C221" s="37"/>
      <c r="D221" s="205" t="s">
        <v>159</v>
      </c>
      <c r="E221" s="37"/>
      <c r="F221" s="206" t="s">
        <v>3454</v>
      </c>
      <c r="G221" s="37"/>
      <c r="H221" s="37"/>
      <c r="I221" s="207"/>
      <c r="J221" s="37"/>
      <c r="K221" s="37"/>
      <c r="L221" s="40"/>
      <c r="M221" s="208"/>
      <c r="N221" s="209"/>
      <c r="O221" s="72"/>
      <c r="P221" s="72"/>
      <c r="Q221" s="72"/>
      <c r="R221" s="72"/>
      <c r="S221" s="72"/>
      <c r="T221" s="73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159</v>
      </c>
      <c r="AU221" s="18" t="s">
        <v>85</v>
      </c>
    </row>
    <row r="222" spans="1:65" s="13" customFormat="1">
      <c r="B222" s="210"/>
      <c r="C222" s="211"/>
      <c r="D222" s="205" t="s">
        <v>161</v>
      </c>
      <c r="E222" s="212" t="s">
        <v>1</v>
      </c>
      <c r="F222" s="213" t="s">
        <v>3461</v>
      </c>
      <c r="G222" s="211"/>
      <c r="H222" s="214">
        <v>1</v>
      </c>
      <c r="I222" s="215"/>
      <c r="J222" s="211"/>
      <c r="K222" s="211"/>
      <c r="L222" s="216"/>
      <c r="M222" s="217"/>
      <c r="N222" s="218"/>
      <c r="O222" s="218"/>
      <c r="P222" s="218"/>
      <c r="Q222" s="218"/>
      <c r="R222" s="218"/>
      <c r="S222" s="218"/>
      <c r="T222" s="219"/>
      <c r="AT222" s="220" t="s">
        <v>161</v>
      </c>
      <c r="AU222" s="220" t="s">
        <v>85</v>
      </c>
      <c r="AV222" s="13" t="s">
        <v>85</v>
      </c>
      <c r="AW222" s="13" t="s">
        <v>33</v>
      </c>
      <c r="AX222" s="13" t="s">
        <v>76</v>
      </c>
      <c r="AY222" s="220" t="s">
        <v>150</v>
      </c>
    </row>
    <row r="223" spans="1:65" s="14" customFormat="1">
      <c r="B223" s="221"/>
      <c r="C223" s="222"/>
      <c r="D223" s="205" t="s">
        <v>161</v>
      </c>
      <c r="E223" s="223" t="s">
        <v>1</v>
      </c>
      <c r="F223" s="224" t="s">
        <v>163</v>
      </c>
      <c r="G223" s="222"/>
      <c r="H223" s="225">
        <v>1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161</v>
      </c>
      <c r="AU223" s="231" t="s">
        <v>85</v>
      </c>
      <c r="AV223" s="14" t="s">
        <v>157</v>
      </c>
      <c r="AW223" s="14" t="s">
        <v>33</v>
      </c>
      <c r="AX223" s="14" t="s">
        <v>83</v>
      </c>
      <c r="AY223" s="231" t="s">
        <v>150</v>
      </c>
    </row>
    <row r="224" spans="1:65" s="2" customFormat="1" ht="24.2" customHeight="1">
      <c r="A224" s="35"/>
      <c r="B224" s="36"/>
      <c r="C224" s="246" t="s">
        <v>473</v>
      </c>
      <c r="D224" s="246" t="s">
        <v>289</v>
      </c>
      <c r="E224" s="247" t="s">
        <v>3462</v>
      </c>
      <c r="F224" s="248" t="s">
        <v>3463</v>
      </c>
      <c r="G224" s="249" t="s">
        <v>490</v>
      </c>
      <c r="H224" s="250">
        <v>1</v>
      </c>
      <c r="I224" s="251"/>
      <c r="J224" s="252">
        <f>ROUND(I224*H224,2)</f>
        <v>0</v>
      </c>
      <c r="K224" s="248" t="s">
        <v>321</v>
      </c>
      <c r="L224" s="253"/>
      <c r="M224" s="254" t="s">
        <v>1</v>
      </c>
      <c r="N224" s="255" t="s">
        <v>41</v>
      </c>
      <c r="O224" s="72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3" t="s">
        <v>292</v>
      </c>
      <c r="AT224" s="203" t="s">
        <v>289</v>
      </c>
      <c r="AU224" s="203" t="s">
        <v>85</v>
      </c>
      <c r="AY224" s="18" t="s">
        <v>150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18" t="s">
        <v>83</v>
      </c>
      <c r="BK224" s="204">
        <f>ROUND(I224*H224,2)</f>
        <v>0</v>
      </c>
      <c r="BL224" s="18" t="s">
        <v>157</v>
      </c>
      <c r="BM224" s="203" t="s">
        <v>3464</v>
      </c>
    </row>
    <row r="225" spans="1:65" s="2" customFormat="1" ht="19.5">
      <c r="A225" s="35"/>
      <c r="B225" s="36"/>
      <c r="C225" s="37"/>
      <c r="D225" s="205" t="s">
        <v>159</v>
      </c>
      <c r="E225" s="37"/>
      <c r="F225" s="206" t="s">
        <v>3465</v>
      </c>
      <c r="G225" s="37"/>
      <c r="H225" s="37"/>
      <c r="I225" s="207"/>
      <c r="J225" s="37"/>
      <c r="K225" s="37"/>
      <c r="L225" s="40"/>
      <c r="M225" s="208"/>
      <c r="N225" s="209"/>
      <c r="O225" s="72"/>
      <c r="P225" s="72"/>
      <c r="Q225" s="72"/>
      <c r="R225" s="72"/>
      <c r="S225" s="72"/>
      <c r="T225" s="73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159</v>
      </c>
      <c r="AU225" s="18" t="s">
        <v>85</v>
      </c>
    </row>
    <row r="226" spans="1:65" s="13" customFormat="1">
      <c r="B226" s="210"/>
      <c r="C226" s="211"/>
      <c r="D226" s="205" t="s">
        <v>161</v>
      </c>
      <c r="E226" s="212" t="s">
        <v>1</v>
      </c>
      <c r="F226" s="213" t="s">
        <v>3461</v>
      </c>
      <c r="G226" s="211"/>
      <c r="H226" s="214">
        <v>1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161</v>
      </c>
      <c r="AU226" s="220" t="s">
        <v>85</v>
      </c>
      <c r="AV226" s="13" t="s">
        <v>85</v>
      </c>
      <c r="AW226" s="13" t="s">
        <v>33</v>
      </c>
      <c r="AX226" s="13" t="s">
        <v>76</v>
      </c>
      <c r="AY226" s="220" t="s">
        <v>150</v>
      </c>
    </row>
    <row r="227" spans="1:65" s="14" customFormat="1">
      <c r="B227" s="221"/>
      <c r="C227" s="222"/>
      <c r="D227" s="205" t="s">
        <v>161</v>
      </c>
      <c r="E227" s="223" t="s">
        <v>1</v>
      </c>
      <c r="F227" s="224" t="s">
        <v>163</v>
      </c>
      <c r="G227" s="222"/>
      <c r="H227" s="225">
        <v>1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161</v>
      </c>
      <c r="AU227" s="231" t="s">
        <v>85</v>
      </c>
      <c r="AV227" s="14" t="s">
        <v>157</v>
      </c>
      <c r="AW227" s="14" t="s">
        <v>33</v>
      </c>
      <c r="AX227" s="14" t="s">
        <v>83</v>
      </c>
      <c r="AY227" s="231" t="s">
        <v>150</v>
      </c>
    </row>
    <row r="228" spans="1:65" s="2" customFormat="1" ht="21.75" customHeight="1">
      <c r="A228" s="35"/>
      <c r="B228" s="36"/>
      <c r="C228" s="192" t="s">
        <v>475</v>
      </c>
      <c r="D228" s="192" t="s">
        <v>152</v>
      </c>
      <c r="E228" s="193" t="s">
        <v>3402</v>
      </c>
      <c r="F228" s="194" t="s">
        <v>3403</v>
      </c>
      <c r="G228" s="195" t="s">
        <v>490</v>
      </c>
      <c r="H228" s="196">
        <v>3</v>
      </c>
      <c r="I228" s="197"/>
      <c r="J228" s="198">
        <f>ROUND(I228*H228,2)</f>
        <v>0</v>
      </c>
      <c r="K228" s="194" t="s">
        <v>156</v>
      </c>
      <c r="L228" s="40"/>
      <c r="M228" s="199" t="s">
        <v>1</v>
      </c>
      <c r="N228" s="200" t="s">
        <v>41</v>
      </c>
      <c r="O228" s="72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3" t="s">
        <v>157</v>
      </c>
      <c r="AT228" s="203" t="s">
        <v>152</v>
      </c>
      <c r="AU228" s="203" t="s">
        <v>85</v>
      </c>
      <c r="AY228" s="18" t="s">
        <v>150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18" t="s">
        <v>83</v>
      </c>
      <c r="BK228" s="204">
        <f>ROUND(I228*H228,2)</f>
        <v>0</v>
      </c>
      <c r="BL228" s="18" t="s">
        <v>157</v>
      </c>
      <c r="BM228" s="203" t="s">
        <v>3466</v>
      </c>
    </row>
    <row r="229" spans="1:65" s="2" customFormat="1" ht="19.5">
      <c r="A229" s="35"/>
      <c r="B229" s="36"/>
      <c r="C229" s="37"/>
      <c r="D229" s="205" t="s">
        <v>159</v>
      </c>
      <c r="E229" s="37"/>
      <c r="F229" s="206" t="s">
        <v>3405</v>
      </c>
      <c r="G229" s="37"/>
      <c r="H229" s="37"/>
      <c r="I229" s="207"/>
      <c r="J229" s="37"/>
      <c r="K229" s="37"/>
      <c r="L229" s="40"/>
      <c r="M229" s="208"/>
      <c r="N229" s="209"/>
      <c r="O229" s="72"/>
      <c r="P229" s="72"/>
      <c r="Q229" s="72"/>
      <c r="R229" s="72"/>
      <c r="S229" s="72"/>
      <c r="T229" s="73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159</v>
      </c>
      <c r="AU229" s="18" t="s">
        <v>85</v>
      </c>
    </row>
    <row r="230" spans="1:65" s="13" customFormat="1">
      <c r="B230" s="210"/>
      <c r="C230" s="211"/>
      <c r="D230" s="205" t="s">
        <v>161</v>
      </c>
      <c r="E230" s="212" t="s">
        <v>1</v>
      </c>
      <c r="F230" s="213" t="s">
        <v>3467</v>
      </c>
      <c r="G230" s="211"/>
      <c r="H230" s="214">
        <v>3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161</v>
      </c>
      <c r="AU230" s="220" t="s">
        <v>85</v>
      </c>
      <c r="AV230" s="13" t="s">
        <v>85</v>
      </c>
      <c r="AW230" s="13" t="s">
        <v>33</v>
      </c>
      <c r="AX230" s="13" t="s">
        <v>76</v>
      </c>
      <c r="AY230" s="220" t="s">
        <v>150</v>
      </c>
    </row>
    <row r="231" spans="1:65" s="14" customFormat="1">
      <c r="B231" s="221"/>
      <c r="C231" s="222"/>
      <c r="D231" s="205" t="s">
        <v>161</v>
      </c>
      <c r="E231" s="223" t="s">
        <v>1</v>
      </c>
      <c r="F231" s="224" t="s">
        <v>163</v>
      </c>
      <c r="G231" s="222"/>
      <c r="H231" s="225">
        <v>3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AT231" s="231" t="s">
        <v>161</v>
      </c>
      <c r="AU231" s="231" t="s">
        <v>85</v>
      </c>
      <c r="AV231" s="14" t="s">
        <v>157</v>
      </c>
      <c r="AW231" s="14" t="s">
        <v>33</v>
      </c>
      <c r="AX231" s="14" t="s">
        <v>83</v>
      </c>
      <c r="AY231" s="231" t="s">
        <v>150</v>
      </c>
    </row>
    <row r="232" spans="1:65" s="2" customFormat="1" ht="21.75" customHeight="1">
      <c r="A232" s="35"/>
      <c r="B232" s="36"/>
      <c r="C232" s="246" t="s">
        <v>480</v>
      </c>
      <c r="D232" s="246" t="s">
        <v>289</v>
      </c>
      <c r="E232" s="247" t="s">
        <v>3468</v>
      </c>
      <c r="F232" s="248" t="s">
        <v>3469</v>
      </c>
      <c r="G232" s="249" t="s">
        <v>490</v>
      </c>
      <c r="H232" s="250">
        <v>3</v>
      </c>
      <c r="I232" s="251"/>
      <c r="J232" s="252">
        <f>ROUND(I232*H232,2)</f>
        <v>0</v>
      </c>
      <c r="K232" s="248" t="s">
        <v>156</v>
      </c>
      <c r="L232" s="253"/>
      <c r="M232" s="254" t="s">
        <v>1</v>
      </c>
      <c r="N232" s="255" t="s">
        <v>41</v>
      </c>
      <c r="O232" s="72"/>
      <c r="P232" s="201">
        <f>O232*H232</f>
        <v>0</v>
      </c>
      <c r="Q232" s="201">
        <v>5.9999999999999995E-4</v>
      </c>
      <c r="R232" s="201">
        <f>Q232*H232</f>
        <v>1.8E-3</v>
      </c>
      <c r="S232" s="201">
        <v>0</v>
      </c>
      <c r="T232" s="20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3" t="s">
        <v>292</v>
      </c>
      <c r="AT232" s="203" t="s">
        <v>289</v>
      </c>
      <c r="AU232" s="203" t="s">
        <v>85</v>
      </c>
      <c r="AY232" s="18" t="s">
        <v>150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8" t="s">
        <v>83</v>
      </c>
      <c r="BK232" s="204">
        <f>ROUND(I232*H232,2)</f>
        <v>0</v>
      </c>
      <c r="BL232" s="18" t="s">
        <v>157</v>
      </c>
      <c r="BM232" s="203" t="s">
        <v>3470</v>
      </c>
    </row>
    <row r="233" spans="1:65" s="2" customFormat="1">
      <c r="A233" s="35"/>
      <c r="B233" s="36"/>
      <c r="C233" s="37"/>
      <c r="D233" s="205" t="s">
        <v>159</v>
      </c>
      <c r="E233" s="37"/>
      <c r="F233" s="206" t="s">
        <v>3469</v>
      </c>
      <c r="G233" s="37"/>
      <c r="H233" s="37"/>
      <c r="I233" s="207"/>
      <c r="J233" s="37"/>
      <c r="K233" s="37"/>
      <c r="L233" s="40"/>
      <c r="M233" s="208"/>
      <c r="N233" s="209"/>
      <c r="O233" s="72"/>
      <c r="P233" s="72"/>
      <c r="Q233" s="72"/>
      <c r="R233" s="72"/>
      <c r="S233" s="72"/>
      <c r="T233" s="73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159</v>
      </c>
      <c r="AU233" s="18" t="s">
        <v>85</v>
      </c>
    </row>
    <row r="234" spans="1:65" s="2" customFormat="1" ht="21.75" customHeight="1">
      <c r="A234" s="35"/>
      <c r="B234" s="36"/>
      <c r="C234" s="192" t="s">
        <v>487</v>
      </c>
      <c r="D234" s="192" t="s">
        <v>152</v>
      </c>
      <c r="E234" s="193" t="s">
        <v>3402</v>
      </c>
      <c r="F234" s="194" t="s">
        <v>3403</v>
      </c>
      <c r="G234" s="195" t="s">
        <v>490</v>
      </c>
      <c r="H234" s="196">
        <v>11</v>
      </c>
      <c r="I234" s="197"/>
      <c r="J234" s="198">
        <f>ROUND(I234*H234,2)</f>
        <v>0</v>
      </c>
      <c r="K234" s="194" t="s">
        <v>156</v>
      </c>
      <c r="L234" s="40"/>
      <c r="M234" s="199" t="s">
        <v>1</v>
      </c>
      <c r="N234" s="200" t="s">
        <v>41</v>
      </c>
      <c r="O234" s="72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3" t="s">
        <v>157</v>
      </c>
      <c r="AT234" s="203" t="s">
        <v>152</v>
      </c>
      <c r="AU234" s="203" t="s">
        <v>85</v>
      </c>
      <c r="AY234" s="18" t="s">
        <v>150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18" t="s">
        <v>83</v>
      </c>
      <c r="BK234" s="204">
        <f>ROUND(I234*H234,2)</f>
        <v>0</v>
      </c>
      <c r="BL234" s="18" t="s">
        <v>157</v>
      </c>
      <c r="BM234" s="203" t="s">
        <v>3471</v>
      </c>
    </row>
    <row r="235" spans="1:65" s="2" customFormat="1" ht="19.5">
      <c r="A235" s="35"/>
      <c r="B235" s="36"/>
      <c r="C235" s="37"/>
      <c r="D235" s="205" t="s">
        <v>159</v>
      </c>
      <c r="E235" s="37"/>
      <c r="F235" s="206" t="s">
        <v>3405</v>
      </c>
      <c r="G235" s="37"/>
      <c r="H235" s="37"/>
      <c r="I235" s="207"/>
      <c r="J235" s="37"/>
      <c r="K235" s="37"/>
      <c r="L235" s="40"/>
      <c r="M235" s="208"/>
      <c r="N235" s="209"/>
      <c r="O235" s="72"/>
      <c r="P235" s="72"/>
      <c r="Q235" s="72"/>
      <c r="R235" s="72"/>
      <c r="S235" s="72"/>
      <c r="T235" s="73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159</v>
      </c>
      <c r="AU235" s="18" t="s">
        <v>85</v>
      </c>
    </row>
    <row r="236" spans="1:65" s="13" customFormat="1">
      <c r="B236" s="210"/>
      <c r="C236" s="211"/>
      <c r="D236" s="205" t="s">
        <v>161</v>
      </c>
      <c r="E236" s="212" t="s">
        <v>1</v>
      </c>
      <c r="F236" s="213" t="s">
        <v>3472</v>
      </c>
      <c r="G236" s="211"/>
      <c r="H236" s="214">
        <v>11</v>
      </c>
      <c r="I236" s="215"/>
      <c r="J236" s="211"/>
      <c r="K236" s="211"/>
      <c r="L236" s="216"/>
      <c r="M236" s="217"/>
      <c r="N236" s="218"/>
      <c r="O236" s="218"/>
      <c r="P236" s="218"/>
      <c r="Q236" s="218"/>
      <c r="R236" s="218"/>
      <c r="S236" s="218"/>
      <c r="T236" s="219"/>
      <c r="AT236" s="220" t="s">
        <v>161</v>
      </c>
      <c r="AU236" s="220" t="s">
        <v>85</v>
      </c>
      <c r="AV236" s="13" t="s">
        <v>85</v>
      </c>
      <c r="AW236" s="13" t="s">
        <v>33</v>
      </c>
      <c r="AX236" s="13" t="s">
        <v>76</v>
      </c>
      <c r="AY236" s="220" t="s">
        <v>150</v>
      </c>
    </row>
    <row r="237" spans="1:65" s="14" customFormat="1">
      <c r="B237" s="221"/>
      <c r="C237" s="222"/>
      <c r="D237" s="205" t="s">
        <v>161</v>
      </c>
      <c r="E237" s="223" t="s">
        <v>1</v>
      </c>
      <c r="F237" s="224" t="s">
        <v>163</v>
      </c>
      <c r="G237" s="222"/>
      <c r="H237" s="225">
        <v>11</v>
      </c>
      <c r="I237" s="226"/>
      <c r="J237" s="222"/>
      <c r="K237" s="222"/>
      <c r="L237" s="227"/>
      <c r="M237" s="228"/>
      <c r="N237" s="229"/>
      <c r="O237" s="229"/>
      <c r="P237" s="229"/>
      <c r="Q237" s="229"/>
      <c r="R237" s="229"/>
      <c r="S237" s="229"/>
      <c r="T237" s="230"/>
      <c r="AT237" s="231" t="s">
        <v>161</v>
      </c>
      <c r="AU237" s="231" t="s">
        <v>85</v>
      </c>
      <c r="AV237" s="14" t="s">
        <v>157</v>
      </c>
      <c r="AW237" s="14" t="s">
        <v>33</v>
      </c>
      <c r="AX237" s="14" t="s">
        <v>83</v>
      </c>
      <c r="AY237" s="231" t="s">
        <v>150</v>
      </c>
    </row>
    <row r="238" spans="1:65" s="2" customFormat="1" ht="21.75" customHeight="1">
      <c r="A238" s="35"/>
      <c r="B238" s="36"/>
      <c r="C238" s="246" t="s">
        <v>495</v>
      </c>
      <c r="D238" s="246" t="s">
        <v>289</v>
      </c>
      <c r="E238" s="247" t="s">
        <v>3473</v>
      </c>
      <c r="F238" s="248" t="s">
        <v>3474</v>
      </c>
      <c r="G238" s="249" t="s">
        <v>490</v>
      </c>
      <c r="H238" s="250">
        <v>11</v>
      </c>
      <c r="I238" s="251"/>
      <c r="J238" s="252">
        <f>ROUND(I238*H238,2)</f>
        <v>0</v>
      </c>
      <c r="K238" s="248" t="s">
        <v>156</v>
      </c>
      <c r="L238" s="253"/>
      <c r="M238" s="254" t="s">
        <v>1</v>
      </c>
      <c r="N238" s="255" t="s">
        <v>41</v>
      </c>
      <c r="O238" s="72"/>
      <c r="P238" s="201">
        <f>O238*H238</f>
        <v>0</v>
      </c>
      <c r="Q238" s="201">
        <v>5.0000000000000001E-4</v>
      </c>
      <c r="R238" s="201">
        <f>Q238*H238</f>
        <v>5.4999999999999997E-3</v>
      </c>
      <c r="S238" s="201">
        <v>0</v>
      </c>
      <c r="T238" s="202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3" t="s">
        <v>292</v>
      </c>
      <c r="AT238" s="203" t="s">
        <v>289</v>
      </c>
      <c r="AU238" s="203" t="s">
        <v>85</v>
      </c>
      <c r="AY238" s="18" t="s">
        <v>150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18" t="s">
        <v>83</v>
      </c>
      <c r="BK238" s="204">
        <f>ROUND(I238*H238,2)</f>
        <v>0</v>
      </c>
      <c r="BL238" s="18" t="s">
        <v>157</v>
      </c>
      <c r="BM238" s="203" t="s">
        <v>3475</v>
      </c>
    </row>
    <row r="239" spans="1:65" s="2" customFormat="1">
      <c r="A239" s="35"/>
      <c r="B239" s="36"/>
      <c r="C239" s="37"/>
      <c r="D239" s="205" t="s">
        <v>159</v>
      </c>
      <c r="E239" s="37"/>
      <c r="F239" s="206" t="s">
        <v>3474</v>
      </c>
      <c r="G239" s="37"/>
      <c r="H239" s="37"/>
      <c r="I239" s="207"/>
      <c r="J239" s="37"/>
      <c r="K239" s="37"/>
      <c r="L239" s="40"/>
      <c r="M239" s="208"/>
      <c r="N239" s="209"/>
      <c r="O239" s="72"/>
      <c r="P239" s="72"/>
      <c r="Q239" s="72"/>
      <c r="R239" s="72"/>
      <c r="S239" s="72"/>
      <c r="T239" s="73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159</v>
      </c>
      <c r="AU239" s="18" t="s">
        <v>85</v>
      </c>
    </row>
    <row r="240" spans="1:65" s="2" customFormat="1" ht="24.2" customHeight="1">
      <c r="A240" s="35"/>
      <c r="B240" s="36"/>
      <c r="C240" s="192" t="s">
        <v>501</v>
      </c>
      <c r="D240" s="192" t="s">
        <v>152</v>
      </c>
      <c r="E240" s="193" t="s">
        <v>3421</v>
      </c>
      <c r="F240" s="194" t="s">
        <v>3422</v>
      </c>
      <c r="G240" s="195" t="s">
        <v>490</v>
      </c>
      <c r="H240" s="196">
        <v>1</v>
      </c>
      <c r="I240" s="197"/>
      <c r="J240" s="198">
        <f>ROUND(I240*H240,2)</f>
        <v>0</v>
      </c>
      <c r="K240" s="194" t="s">
        <v>156</v>
      </c>
      <c r="L240" s="40"/>
      <c r="M240" s="199" t="s">
        <v>1</v>
      </c>
      <c r="N240" s="200" t="s">
        <v>41</v>
      </c>
      <c r="O240" s="72"/>
      <c r="P240" s="201">
        <f>O240*H240</f>
        <v>0</v>
      </c>
      <c r="Q240" s="201">
        <v>0</v>
      </c>
      <c r="R240" s="201">
        <f>Q240*H240</f>
        <v>0</v>
      </c>
      <c r="S240" s="201">
        <v>0</v>
      </c>
      <c r="T240" s="20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3" t="s">
        <v>157</v>
      </c>
      <c r="AT240" s="203" t="s">
        <v>152</v>
      </c>
      <c r="AU240" s="203" t="s">
        <v>85</v>
      </c>
      <c r="AY240" s="18" t="s">
        <v>150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18" t="s">
        <v>83</v>
      </c>
      <c r="BK240" s="204">
        <f>ROUND(I240*H240,2)</f>
        <v>0</v>
      </c>
      <c r="BL240" s="18" t="s">
        <v>157</v>
      </c>
      <c r="BM240" s="203" t="s">
        <v>3476</v>
      </c>
    </row>
    <row r="241" spans="1:65" s="2" customFormat="1" ht="19.5">
      <c r="A241" s="35"/>
      <c r="B241" s="36"/>
      <c r="C241" s="37"/>
      <c r="D241" s="205" t="s">
        <v>159</v>
      </c>
      <c r="E241" s="37"/>
      <c r="F241" s="206" t="s">
        <v>3424</v>
      </c>
      <c r="G241" s="37"/>
      <c r="H241" s="37"/>
      <c r="I241" s="207"/>
      <c r="J241" s="37"/>
      <c r="K241" s="37"/>
      <c r="L241" s="40"/>
      <c r="M241" s="208"/>
      <c r="N241" s="209"/>
      <c r="O241" s="72"/>
      <c r="P241" s="72"/>
      <c r="Q241" s="72"/>
      <c r="R241" s="72"/>
      <c r="S241" s="72"/>
      <c r="T241" s="73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159</v>
      </c>
      <c r="AU241" s="18" t="s">
        <v>85</v>
      </c>
    </row>
    <row r="242" spans="1:65" s="13" customFormat="1">
      <c r="B242" s="210"/>
      <c r="C242" s="211"/>
      <c r="D242" s="205" t="s">
        <v>161</v>
      </c>
      <c r="E242" s="212" t="s">
        <v>1</v>
      </c>
      <c r="F242" s="213" t="s">
        <v>3477</v>
      </c>
      <c r="G242" s="211"/>
      <c r="H242" s="214">
        <v>1</v>
      </c>
      <c r="I242" s="215"/>
      <c r="J242" s="211"/>
      <c r="K242" s="211"/>
      <c r="L242" s="216"/>
      <c r="M242" s="217"/>
      <c r="N242" s="218"/>
      <c r="O242" s="218"/>
      <c r="P242" s="218"/>
      <c r="Q242" s="218"/>
      <c r="R242" s="218"/>
      <c r="S242" s="218"/>
      <c r="T242" s="219"/>
      <c r="AT242" s="220" t="s">
        <v>161</v>
      </c>
      <c r="AU242" s="220" t="s">
        <v>85</v>
      </c>
      <c r="AV242" s="13" t="s">
        <v>85</v>
      </c>
      <c r="AW242" s="13" t="s">
        <v>33</v>
      </c>
      <c r="AX242" s="13" t="s">
        <v>76</v>
      </c>
      <c r="AY242" s="220" t="s">
        <v>150</v>
      </c>
    </row>
    <row r="243" spans="1:65" s="14" customFormat="1">
      <c r="B243" s="221"/>
      <c r="C243" s="222"/>
      <c r="D243" s="205" t="s">
        <v>161</v>
      </c>
      <c r="E243" s="223" t="s">
        <v>1</v>
      </c>
      <c r="F243" s="224" t="s">
        <v>163</v>
      </c>
      <c r="G243" s="222"/>
      <c r="H243" s="225">
        <v>1</v>
      </c>
      <c r="I243" s="226"/>
      <c r="J243" s="222"/>
      <c r="K243" s="222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161</v>
      </c>
      <c r="AU243" s="231" t="s">
        <v>85</v>
      </c>
      <c r="AV243" s="14" t="s">
        <v>157</v>
      </c>
      <c r="AW243" s="14" t="s">
        <v>33</v>
      </c>
      <c r="AX243" s="14" t="s">
        <v>83</v>
      </c>
      <c r="AY243" s="231" t="s">
        <v>150</v>
      </c>
    </row>
    <row r="244" spans="1:65" s="2" customFormat="1" ht="16.5" customHeight="1">
      <c r="A244" s="35"/>
      <c r="B244" s="36"/>
      <c r="C244" s="246" t="s">
        <v>509</v>
      </c>
      <c r="D244" s="246" t="s">
        <v>289</v>
      </c>
      <c r="E244" s="247" t="s">
        <v>3478</v>
      </c>
      <c r="F244" s="248" t="s">
        <v>3479</v>
      </c>
      <c r="G244" s="249" t="s">
        <v>490</v>
      </c>
      <c r="H244" s="250">
        <v>1</v>
      </c>
      <c r="I244" s="251"/>
      <c r="J244" s="252">
        <f>ROUND(I244*H244,2)</f>
        <v>0</v>
      </c>
      <c r="K244" s="248" t="s">
        <v>156</v>
      </c>
      <c r="L244" s="253"/>
      <c r="M244" s="254" t="s">
        <v>1</v>
      </c>
      <c r="N244" s="255" t="s">
        <v>41</v>
      </c>
      <c r="O244" s="72"/>
      <c r="P244" s="201">
        <f>O244*H244</f>
        <v>0</v>
      </c>
      <c r="Q244" s="201">
        <v>2.8E-3</v>
      </c>
      <c r="R244" s="201">
        <f>Q244*H244</f>
        <v>2.8E-3</v>
      </c>
      <c r="S244" s="201">
        <v>0</v>
      </c>
      <c r="T244" s="20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3" t="s">
        <v>292</v>
      </c>
      <c r="AT244" s="203" t="s">
        <v>289</v>
      </c>
      <c r="AU244" s="203" t="s">
        <v>85</v>
      </c>
      <c r="AY244" s="18" t="s">
        <v>150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18" t="s">
        <v>83</v>
      </c>
      <c r="BK244" s="204">
        <f>ROUND(I244*H244,2)</f>
        <v>0</v>
      </c>
      <c r="BL244" s="18" t="s">
        <v>157</v>
      </c>
      <c r="BM244" s="203" t="s">
        <v>3480</v>
      </c>
    </row>
    <row r="245" spans="1:65" s="2" customFormat="1">
      <c r="A245" s="35"/>
      <c r="B245" s="36"/>
      <c r="C245" s="37"/>
      <c r="D245" s="205" t="s">
        <v>159</v>
      </c>
      <c r="E245" s="37"/>
      <c r="F245" s="206" t="s">
        <v>3479</v>
      </c>
      <c r="G245" s="37"/>
      <c r="H245" s="37"/>
      <c r="I245" s="207"/>
      <c r="J245" s="37"/>
      <c r="K245" s="37"/>
      <c r="L245" s="40"/>
      <c r="M245" s="208"/>
      <c r="N245" s="209"/>
      <c r="O245" s="72"/>
      <c r="P245" s="72"/>
      <c r="Q245" s="72"/>
      <c r="R245" s="72"/>
      <c r="S245" s="72"/>
      <c r="T245" s="73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159</v>
      </c>
      <c r="AU245" s="18" t="s">
        <v>85</v>
      </c>
    </row>
    <row r="246" spans="1:65" s="2" customFormat="1" ht="24.2" customHeight="1">
      <c r="A246" s="35"/>
      <c r="B246" s="36"/>
      <c r="C246" s="192" t="s">
        <v>515</v>
      </c>
      <c r="D246" s="192" t="s">
        <v>152</v>
      </c>
      <c r="E246" s="193" t="s">
        <v>3421</v>
      </c>
      <c r="F246" s="194" t="s">
        <v>3422</v>
      </c>
      <c r="G246" s="195" t="s">
        <v>490</v>
      </c>
      <c r="H246" s="196">
        <v>3</v>
      </c>
      <c r="I246" s="197"/>
      <c r="J246" s="198">
        <f>ROUND(I246*H246,2)</f>
        <v>0</v>
      </c>
      <c r="K246" s="194" t="s">
        <v>156</v>
      </c>
      <c r="L246" s="40"/>
      <c r="M246" s="199" t="s">
        <v>1</v>
      </c>
      <c r="N246" s="200" t="s">
        <v>41</v>
      </c>
      <c r="O246" s="72"/>
      <c r="P246" s="201">
        <f>O246*H246</f>
        <v>0</v>
      </c>
      <c r="Q246" s="201">
        <v>0</v>
      </c>
      <c r="R246" s="201">
        <f>Q246*H246</f>
        <v>0</v>
      </c>
      <c r="S246" s="201">
        <v>0</v>
      </c>
      <c r="T246" s="202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3" t="s">
        <v>157</v>
      </c>
      <c r="AT246" s="203" t="s">
        <v>152</v>
      </c>
      <c r="AU246" s="203" t="s">
        <v>85</v>
      </c>
      <c r="AY246" s="18" t="s">
        <v>150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8" t="s">
        <v>83</v>
      </c>
      <c r="BK246" s="204">
        <f>ROUND(I246*H246,2)</f>
        <v>0</v>
      </c>
      <c r="BL246" s="18" t="s">
        <v>157</v>
      </c>
      <c r="BM246" s="203" t="s">
        <v>3481</v>
      </c>
    </row>
    <row r="247" spans="1:65" s="2" customFormat="1" ht="19.5">
      <c r="A247" s="35"/>
      <c r="B247" s="36"/>
      <c r="C247" s="37"/>
      <c r="D247" s="205" t="s">
        <v>159</v>
      </c>
      <c r="E247" s="37"/>
      <c r="F247" s="206" t="s">
        <v>3424</v>
      </c>
      <c r="G247" s="37"/>
      <c r="H247" s="37"/>
      <c r="I247" s="207"/>
      <c r="J247" s="37"/>
      <c r="K247" s="37"/>
      <c r="L247" s="40"/>
      <c r="M247" s="208"/>
      <c r="N247" s="209"/>
      <c r="O247" s="72"/>
      <c r="P247" s="72"/>
      <c r="Q247" s="72"/>
      <c r="R247" s="72"/>
      <c r="S247" s="72"/>
      <c r="T247" s="73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159</v>
      </c>
      <c r="AU247" s="18" t="s">
        <v>85</v>
      </c>
    </row>
    <row r="248" spans="1:65" s="13" customFormat="1">
      <c r="B248" s="210"/>
      <c r="C248" s="211"/>
      <c r="D248" s="205" t="s">
        <v>161</v>
      </c>
      <c r="E248" s="212" t="s">
        <v>1</v>
      </c>
      <c r="F248" s="213" t="s">
        <v>3482</v>
      </c>
      <c r="G248" s="211"/>
      <c r="H248" s="214">
        <v>3</v>
      </c>
      <c r="I248" s="215"/>
      <c r="J248" s="211"/>
      <c r="K248" s="211"/>
      <c r="L248" s="216"/>
      <c r="M248" s="217"/>
      <c r="N248" s="218"/>
      <c r="O248" s="218"/>
      <c r="P248" s="218"/>
      <c r="Q248" s="218"/>
      <c r="R248" s="218"/>
      <c r="S248" s="218"/>
      <c r="T248" s="219"/>
      <c r="AT248" s="220" t="s">
        <v>161</v>
      </c>
      <c r="AU248" s="220" t="s">
        <v>85</v>
      </c>
      <c r="AV248" s="13" t="s">
        <v>85</v>
      </c>
      <c r="AW248" s="13" t="s">
        <v>33</v>
      </c>
      <c r="AX248" s="13" t="s">
        <v>76</v>
      </c>
      <c r="AY248" s="220" t="s">
        <v>150</v>
      </c>
    </row>
    <row r="249" spans="1:65" s="14" customFormat="1">
      <c r="B249" s="221"/>
      <c r="C249" s="222"/>
      <c r="D249" s="205" t="s">
        <v>161</v>
      </c>
      <c r="E249" s="223" t="s">
        <v>1</v>
      </c>
      <c r="F249" s="224" t="s">
        <v>163</v>
      </c>
      <c r="G249" s="222"/>
      <c r="H249" s="225">
        <v>3</v>
      </c>
      <c r="I249" s="226"/>
      <c r="J249" s="222"/>
      <c r="K249" s="222"/>
      <c r="L249" s="227"/>
      <c r="M249" s="228"/>
      <c r="N249" s="229"/>
      <c r="O249" s="229"/>
      <c r="P249" s="229"/>
      <c r="Q249" s="229"/>
      <c r="R249" s="229"/>
      <c r="S249" s="229"/>
      <c r="T249" s="230"/>
      <c r="AT249" s="231" t="s">
        <v>161</v>
      </c>
      <c r="AU249" s="231" t="s">
        <v>85</v>
      </c>
      <c r="AV249" s="14" t="s">
        <v>157</v>
      </c>
      <c r="AW249" s="14" t="s">
        <v>33</v>
      </c>
      <c r="AX249" s="14" t="s">
        <v>83</v>
      </c>
      <c r="AY249" s="231" t="s">
        <v>150</v>
      </c>
    </row>
    <row r="250" spans="1:65" s="2" customFormat="1" ht="16.5" customHeight="1">
      <c r="A250" s="35"/>
      <c r="B250" s="36"/>
      <c r="C250" s="246" t="s">
        <v>522</v>
      </c>
      <c r="D250" s="246" t="s">
        <v>289</v>
      </c>
      <c r="E250" s="247" t="s">
        <v>3483</v>
      </c>
      <c r="F250" s="248" t="s">
        <v>3427</v>
      </c>
      <c r="G250" s="249" t="s">
        <v>490</v>
      </c>
      <c r="H250" s="250">
        <v>3</v>
      </c>
      <c r="I250" s="251"/>
      <c r="J250" s="252">
        <f>ROUND(I250*H250,2)</f>
        <v>0</v>
      </c>
      <c r="K250" s="248" t="s">
        <v>156</v>
      </c>
      <c r="L250" s="253"/>
      <c r="M250" s="254" t="s">
        <v>1</v>
      </c>
      <c r="N250" s="255" t="s">
        <v>41</v>
      </c>
      <c r="O250" s="72"/>
      <c r="P250" s="201">
        <f>O250*H250</f>
        <v>0</v>
      </c>
      <c r="Q250" s="201">
        <v>2.3999999999999998E-3</v>
      </c>
      <c r="R250" s="201">
        <f>Q250*H250</f>
        <v>7.1999999999999998E-3</v>
      </c>
      <c r="S250" s="201">
        <v>0</v>
      </c>
      <c r="T250" s="202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3" t="s">
        <v>292</v>
      </c>
      <c r="AT250" s="203" t="s">
        <v>289</v>
      </c>
      <c r="AU250" s="203" t="s">
        <v>85</v>
      </c>
      <c r="AY250" s="18" t="s">
        <v>150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8" t="s">
        <v>83</v>
      </c>
      <c r="BK250" s="204">
        <f>ROUND(I250*H250,2)</f>
        <v>0</v>
      </c>
      <c r="BL250" s="18" t="s">
        <v>157</v>
      </c>
      <c r="BM250" s="203" t="s">
        <v>3484</v>
      </c>
    </row>
    <row r="251" spans="1:65" s="2" customFormat="1">
      <c r="A251" s="35"/>
      <c r="B251" s="36"/>
      <c r="C251" s="37"/>
      <c r="D251" s="205" t="s">
        <v>159</v>
      </c>
      <c r="E251" s="37"/>
      <c r="F251" s="206" t="s">
        <v>3427</v>
      </c>
      <c r="G251" s="37"/>
      <c r="H251" s="37"/>
      <c r="I251" s="207"/>
      <c r="J251" s="37"/>
      <c r="K251" s="37"/>
      <c r="L251" s="40"/>
      <c r="M251" s="208"/>
      <c r="N251" s="209"/>
      <c r="O251" s="72"/>
      <c r="P251" s="72"/>
      <c r="Q251" s="72"/>
      <c r="R251" s="72"/>
      <c r="S251" s="72"/>
      <c r="T251" s="73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159</v>
      </c>
      <c r="AU251" s="18" t="s">
        <v>85</v>
      </c>
    </row>
    <row r="252" spans="1:65" s="2" customFormat="1" ht="37.9" customHeight="1">
      <c r="A252" s="35"/>
      <c r="B252" s="36"/>
      <c r="C252" s="192" t="s">
        <v>528</v>
      </c>
      <c r="D252" s="192" t="s">
        <v>152</v>
      </c>
      <c r="E252" s="193" t="s">
        <v>3485</v>
      </c>
      <c r="F252" s="194" t="s">
        <v>3374</v>
      </c>
      <c r="G252" s="195" t="s">
        <v>363</v>
      </c>
      <c r="H252" s="196">
        <v>55</v>
      </c>
      <c r="I252" s="197"/>
      <c r="J252" s="198">
        <f>ROUND(I252*H252,2)</f>
        <v>0</v>
      </c>
      <c r="K252" s="194" t="s">
        <v>156</v>
      </c>
      <c r="L252" s="40"/>
      <c r="M252" s="199" t="s">
        <v>1</v>
      </c>
      <c r="N252" s="200" t="s">
        <v>41</v>
      </c>
      <c r="O252" s="72"/>
      <c r="P252" s="201">
        <f>O252*H252</f>
        <v>0</v>
      </c>
      <c r="Q252" s="201">
        <v>3.4399999999999999E-3</v>
      </c>
      <c r="R252" s="201">
        <f>Q252*H252</f>
        <v>0.18920000000000001</v>
      </c>
      <c r="S252" s="201">
        <v>0</v>
      </c>
      <c r="T252" s="202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3" t="s">
        <v>157</v>
      </c>
      <c r="AT252" s="203" t="s">
        <v>152</v>
      </c>
      <c r="AU252" s="203" t="s">
        <v>85</v>
      </c>
      <c r="AY252" s="18" t="s">
        <v>150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18" t="s">
        <v>83</v>
      </c>
      <c r="BK252" s="204">
        <f>ROUND(I252*H252,2)</f>
        <v>0</v>
      </c>
      <c r="BL252" s="18" t="s">
        <v>157</v>
      </c>
      <c r="BM252" s="203" t="s">
        <v>3486</v>
      </c>
    </row>
    <row r="253" spans="1:65" s="2" customFormat="1" ht="19.5">
      <c r="A253" s="35"/>
      <c r="B253" s="36"/>
      <c r="C253" s="37"/>
      <c r="D253" s="205" t="s">
        <v>159</v>
      </c>
      <c r="E253" s="37"/>
      <c r="F253" s="206" t="s">
        <v>3487</v>
      </c>
      <c r="G253" s="37"/>
      <c r="H253" s="37"/>
      <c r="I253" s="207"/>
      <c r="J253" s="37"/>
      <c r="K253" s="37"/>
      <c r="L253" s="40"/>
      <c r="M253" s="208"/>
      <c r="N253" s="209"/>
      <c r="O253" s="72"/>
      <c r="P253" s="72"/>
      <c r="Q253" s="72"/>
      <c r="R253" s="72"/>
      <c r="S253" s="72"/>
      <c r="T253" s="73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159</v>
      </c>
      <c r="AU253" s="18" t="s">
        <v>85</v>
      </c>
    </row>
    <row r="254" spans="1:65" s="13" customFormat="1">
      <c r="B254" s="210"/>
      <c r="C254" s="211"/>
      <c r="D254" s="205" t="s">
        <v>161</v>
      </c>
      <c r="E254" s="212" t="s">
        <v>1</v>
      </c>
      <c r="F254" s="213" t="s">
        <v>3488</v>
      </c>
      <c r="G254" s="211"/>
      <c r="H254" s="214">
        <v>25</v>
      </c>
      <c r="I254" s="215"/>
      <c r="J254" s="211"/>
      <c r="K254" s="211"/>
      <c r="L254" s="216"/>
      <c r="M254" s="217"/>
      <c r="N254" s="218"/>
      <c r="O254" s="218"/>
      <c r="P254" s="218"/>
      <c r="Q254" s="218"/>
      <c r="R254" s="218"/>
      <c r="S254" s="218"/>
      <c r="T254" s="219"/>
      <c r="AT254" s="220" t="s">
        <v>161</v>
      </c>
      <c r="AU254" s="220" t="s">
        <v>85</v>
      </c>
      <c r="AV254" s="13" t="s">
        <v>85</v>
      </c>
      <c r="AW254" s="13" t="s">
        <v>33</v>
      </c>
      <c r="AX254" s="13" t="s">
        <v>76</v>
      </c>
      <c r="AY254" s="220" t="s">
        <v>150</v>
      </c>
    </row>
    <row r="255" spans="1:65" s="13" customFormat="1">
      <c r="B255" s="210"/>
      <c r="C255" s="211"/>
      <c r="D255" s="205" t="s">
        <v>161</v>
      </c>
      <c r="E255" s="212" t="s">
        <v>1</v>
      </c>
      <c r="F255" s="213" t="s">
        <v>3489</v>
      </c>
      <c r="G255" s="211"/>
      <c r="H255" s="214">
        <v>30</v>
      </c>
      <c r="I255" s="215"/>
      <c r="J255" s="211"/>
      <c r="K255" s="211"/>
      <c r="L255" s="216"/>
      <c r="M255" s="217"/>
      <c r="N255" s="218"/>
      <c r="O255" s="218"/>
      <c r="P255" s="218"/>
      <c r="Q255" s="218"/>
      <c r="R255" s="218"/>
      <c r="S255" s="218"/>
      <c r="T255" s="219"/>
      <c r="AT255" s="220" t="s">
        <v>161</v>
      </c>
      <c r="AU255" s="220" t="s">
        <v>85</v>
      </c>
      <c r="AV255" s="13" t="s">
        <v>85</v>
      </c>
      <c r="AW255" s="13" t="s">
        <v>33</v>
      </c>
      <c r="AX255" s="13" t="s">
        <v>76</v>
      </c>
      <c r="AY255" s="220" t="s">
        <v>150</v>
      </c>
    </row>
    <row r="256" spans="1:65" s="14" customFormat="1">
      <c r="B256" s="221"/>
      <c r="C256" s="222"/>
      <c r="D256" s="205" t="s">
        <v>161</v>
      </c>
      <c r="E256" s="223" t="s">
        <v>1</v>
      </c>
      <c r="F256" s="224" t="s">
        <v>163</v>
      </c>
      <c r="G256" s="222"/>
      <c r="H256" s="225">
        <v>55</v>
      </c>
      <c r="I256" s="226"/>
      <c r="J256" s="222"/>
      <c r="K256" s="222"/>
      <c r="L256" s="227"/>
      <c r="M256" s="228"/>
      <c r="N256" s="229"/>
      <c r="O256" s="229"/>
      <c r="P256" s="229"/>
      <c r="Q256" s="229"/>
      <c r="R256" s="229"/>
      <c r="S256" s="229"/>
      <c r="T256" s="230"/>
      <c r="AT256" s="231" t="s">
        <v>161</v>
      </c>
      <c r="AU256" s="231" t="s">
        <v>85</v>
      </c>
      <c r="AV256" s="14" t="s">
        <v>157</v>
      </c>
      <c r="AW256" s="14" t="s">
        <v>33</v>
      </c>
      <c r="AX256" s="14" t="s">
        <v>83</v>
      </c>
      <c r="AY256" s="231" t="s">
        <v>150</v>
      </c>
    </row>
    <row r="257" spans="1:65" s="2" customFormat="1" ht="37.9" customHeight="1">
      <c r="A257" s="35"/>
      <c r="B257" s="36"/>
      <c r="C257" s="192" t="s">
        <v>533</v>
      </c>
      <c r="D257" s="192" t="s">
        <v>152</v>
      </c>
      <c r="E257" s="193" t="s">
        <v>3490</v>
      </c>
      <c r="F257" s="194" t="s">
        <v>3491</v>
      </c>
      <c r="G257" s="195" t="s">
        <v>490</v>
      </c>
      <c r="H257" s="196">
        <v>1</v>
      </c>
      <c r="I257" s="197"/>
      <c r="J257" s="198">
        <f>ROUND(I257*H257,2)</f>
        <v>0</v>
      </c>
      <c r="K257" s="194" t="s">
        <v>156</v>
      </c>
      <c r="L257" s="40"/>
      <c r="M257" s="199" t="s">
        <v>1</v>
      </c>
      <c r="N257" s="200" t="s">
        <v>41</v>
      </c>
      <c r="O257" s="72"/>
      <c r="P257" s="201">
        <f>O257*H257</f>
        <v>0</v>
      </c>
      <c r="Q257" s="201">
        <v>0</v>
      </c>
      <c r="R257" s="201">
        <f>Q257*H257</f>
        <v>0</v>
      </c>
      <c r="S257" s="201">
        <v>0</v>
      </c>
      <c r="T257" s="202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3" t="s">
        <v>157</v>
      </c>
      <c r="AT257" s="203" t="s">
        <v>152</v>
      </c>
      <c r="AU257" s="203" t="s">
        <v>85</v>
      </c>
      <c r="AY257" s="18" t="s">
        <v>150</v>
      </c>
      <c r="BE257" s="204">
        <f>IF(N257="základní",J257,0)</f>
        <v>0</v>
      </c>
      <c r="BF257" s="204">
        <f>IF(N257="snížená",J257,0)</f>
        <v>0</v>
      </c>
      <c r="BG257" s="204">
        <f>IF(N257="zákl. přenesená",J257,0)</f>
        <v>0</v>
      </c>
      <c r="BH257" s="204">
        <f>IF(N257="sníž. přenesená",J257,0)</f>
        <v>0</v>
      </c>
      <c r="BI257" s="204">
        <f>IF(N257="nulová",J257,0)</f>
        <v>0</v>
      </c>
      <c r="BJ257" s="18" t="s">
        <v>83</v>
      </c>
      <c r="BK257" s="204">
        <f>ROUND(I257*H257,2)</f>
        <v>0</v>
      </c>
      <c r="BL257" s="18" t="s">
        <v>157</v>
      </c>
      <c r="BM257" s="203" t="s">
        <v>3492</v>
      </c>
    </row>
    <row r="258" spans="1:65" s="2" customFormat="1" ht="19.5">
      <c r="A258" s="35"/>
      <c r="B258" s="36"/>
      <c r="C258" s="37"/>
      <c r="D258" s="205" t="s">
        <v>159</v>
      </c>
      <c r="E258" s="37"/>
      <c r="F258" s="206" t="s">
        <v>3493</v>
      </c>
      <c r="G258" s="37"/>
      <c r="H258" s="37"/>
      <c r="I258" s="207"/>
      <c r="J258" s="37"/>
      <c r="K258" s="37"/>
      <c r="L258" s="40"/>
      <c r="M258" s="208"/>
      <c r="N258" s="209"/>
      <c r="O258" s="72"/>
      <c r="P258" s="72"/>
      <c r="Q258" s="72"/>
      <c r="R258" s="72"/>
      <c r="S258" s="72"/>
      <c r="T258" s="73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159</v>
      </c>
      <c r="AU258" s="18" t="s">
        <v>85</v>
      </c>
    </row>
    <row r="259" spans="1:65" s="13" customFormat="1">
      <c r="B259" s="210"/>
      <c r="C259" s="211"/>
      <c r="D259" s="205" t="s">
        <v>161</v>
      </c>
      <c r="E259" s="212" t="s">
        <v>1</v>
      </c>
      <c r="F259" s="213" t="s">
        <v>3494</v>
      </c>
      <c r="G259" s="211"/>
      <c r="H259" s="214">
        <v>1</v>
      </c>
      <c r="I259" s="215"/>
      <c r="J259" s="211"/>
      <c r="K259" s="211"/>
      <c r="L259" s="216"/>
      <c r="M259" s="217"/>
      <c r="N259" s="218"/>
      <c r="O259" s="218"/>
      <c r="P259" s="218"/>
      <c r="Q259" s="218"/>
      <c r="R259" s="218"/>
      <c r="S259" s="218"/>
      <c r="T259" s="219"/>
      <c r="AT259" s="220" t="s">
        <v>161</v>
      </c>
      <c r="AU259" s="220" t="s">
        <v>85</v>
      </c>
      <c r="AV259" s="13" t="s">
        <v>85</v>
      </c>
      <c r="AW259" s="13" t="s">
        <v>33</v>
      </c>
      <c r="AX259" s="13" t="s">
        <v>76</v>
      </c>
      <c r="AY259" s="220" t="s">
        <v>150</v>
      </c>
    </row>
    <row r="260" spans="1:65" s="14" customFormat="1">
      <c r="B260" s="221"/>
      <c r="C260" s="222"/>
      <c r="D260" s="205" t="s">
        <v>161</v>
      </c>
      <c r="E260" s="223" t="s">
        <v>1</v>
      </c>
      <c r="F260" s="224" t="s">
        <v>163</v>
      </c>
      <c r="G260" s="222"/>
      <c r="H260" s="225">
        <v>1</v>
      </c>
      <c r="I260" s="226"/>
      <c r="J260" s="222"/>
      <c r="K260" s="222"/>
      <c r="L260" s="227"/>
      <c r="M260" s="228"/>
      <c r="N260" s="229"/>
      <c r="O260" s="229"/>
      <c r="P260" s="229"/>
      <c r="Q260" s="229"/>
      <c r="R260" s="229"/>
      <c r="S260" s="229"/>
      <c r="T260" s="230"/>
      <c r="AT260" s="231" t="s">
        <v>161</v>
      </c>
      <c r="AU260" s="231" t="s">
        <v>85</v>
      </c>
      <c r="AV260" s="14" t="s">
        <v>157</v>
      </c>
      <c r="AW260" s="14" t="s">
        <v>33</v>
      </c>
      <c r="AX260" s="14" t="s">
        <v>83</v>
      </c>
      <c r="AY260" s="231" t="s">
        <v>150</v>
      </c>
    </row>
    <row r="261" spans="1:65" s="2" customFormat="1" ht="16.5" customHeight="1">
      <c r="A261" s="35"/>
      <c r="B261" s="36"/>
      <c r="C261" s="246" t="s">
        <v>550</v>
      </c>
      <c r="D261" s="246" t="s">
        <v>289</v>
      </c>
      <c r="E261" s="247" t="s">
        <v>3495</v>
      </c>
      <c r="F261" s="248" t="s">
        <v>3496</v>
      </c>
      <c r="G261" s="249" t="s">
        <v>490</v>
      </c>
      <c r="H261" s="250">
        <v>1</v>
      </c>
      <c r="I261" s="251"/>
      <c r="J261" s="252">
        <f>ROUND(I261*H261,2)</f>
        <v>0</v>
      </c>
      <c r="K261" s="248" t="s">
        <v>156</v>
      </c>
      <c r="L261" s="253"/>
      <c r="M261" s="254" t="s">
        <v>1</v>
      </c>
      <c r="N261" s="255" t="s">
        <v>41</v>
      </c>
      <c r="O261" s="72"/>
      <c r="P261" s="201">
        <f>O261*H261</f>
        <v>0</v>
      </c>
      <c r="Q261" s="201">
        <v>4.0000000000000002E-4</v>
      </c>
      <c r="R261" s="201">
        <f>Q261*H261</f>
        <v>4.0000000000000002E-4</v>
      </c>
      <c r="S261" s="201">
        <v>0</v>
      </c>
      <c r="T261" s="202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3" t="s">
        <v>292</v>
      </c>
      <c r="AT261" s="203" t="s">
        <v>289</v>
      </c>
      <c r="AU261" s="203" t="s">
        <v>85</v>
      </c>
      <c r="AY261" s="18" t="s">
        <v>150</v>
      </c>
      <c r="BE261" s="204">
        <f>IF(N261="základní",J261,0)</f>
        <v>0</v>
      </c>
      <c r="BF261" s="204">
        <f>IF(N261="snížená",J261,0)</f>
        <v>0</v>
      </c>
      <c r="BG261" s="204">
        <f>IF(N261="zákl. přenesená",J261,0)</f>
        <v>0</v>
      </c>
      <c r="BH261" s="204">
        <f>IF(N261="sníž. přenesená",J261,0)</f>
        <v>0</v>
      </c>
      <c r="BI261" s="204">
        <f>IF(N261="nulová",J261,0)</f>
        <v>0</v>
      </c>
      <c r="BJ261" s="18" t="s">
        <v>83</v>
      </c>
      <c r="BK261" s="204">
        <f>ROUND(I261*H261,2)</f>
        <v>0</v>
      </c>
      <c r="BL261" s="18" t="s">
        <v>157</v>
      </c>
      <c r="BM261" s="203" t="s">
        <v>3497</v>
      </c>
    </row>
    <row r="262" spans="1:65" s="2" customFormat="1">
      <c r="A262" s="35"/>
      <c r="B262" s="36"/>
      <c r="C262" s="37"/>
      <c r="D262" s="205" t="s">
        <v>159</v>
      </c>
      <c r="E262" s="37"/>
      <c r="F262" s="206" t="s">
        <v>3496</v>
      </c>
      <c r="G262" s="37"/>
      <c r="H262" s="37"/>
      <c r="I262" s="207"/>
      <c r="J262" s="37"/>
      <c r="K262" s="37"/>
      <c r="L262" s="40"/>
      <c r="M262" s="208"/>
      <c r="N262" s="209"/>
      <c r="O262" s="72"/>
      <c r="P262" s="72"/>
      <c r="Q262" s="72"/>
      <c r="R262" s="72"/>
      <c r="S262" s="72"/>
      <c r="T262" s="73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159</v>
      </c>
      <c r="AU262" s="18" t="s">
        <v>85</v>
      </c>
    </row>
    <row r="263" spans="1:65" s="2" customFormat="1" ht="37.9" customHeight="1">
      <c r="A263" s="35"/>
      <c r="B263" s="36"/>
      <c r="C263" s="192" t="s">
        <v>556</v>
      </c>
      <c r="D263" s="192" t="s">
        <v>152</v>
      </c>
      <c r="E263" s="193" t="s">
        <v>3490</v>
      </c>
      <c r="F263" s="194" t="s">
        <v>3491</v>
      </c>
      <c r="G263" s="195" t="s">
        <v>490</v>
      </c>
      <c r="H263" s="196">
        <v>3</v>
      </c>
      <c r="I263" s="197"/>
      <c r="J263" s="198">
        <f>ROUND(I263*H263,2)</f>
        <v>0</v>
      </c>
      <c r="K263" s="194" t="s">
        <v>156</v>
      </c>
      <c r="L263" s="40"/>
      <c r="M263" s="199" t="s">
        <v>1</v>
      </c>
      <c r="N263" s="200" t="s">
        <v>41</v>
      </c>
      <c r="O263" s="72"/>
      <c r="P263" s="201">
        <f>O263*H263</f>
        <v>0</v>
      </c>
      <c r="Q263" s="201">
        <v>0</v>
      </c>
      <c r="R263" s="201">
        <f>Q263*H263</f>
        <v>0</v>
      </c>
      <c r="S263" s="201">
        <v>0</v>
      </c>
      <c r="T263" s="202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3" t="s">
        <v>157</v>
      </c>
      <c r="AT263" s="203" t="s">
        <v>152</v>
      </c>
      <c r="AU263" s="203" t="s">
        <v>85</v>
      </c>
      <c r="AY263" s="18" t="s">
        <v>150</v>
      </c>
      <c r="BE263" s="204">
        <f>IF(N263="základní",J263,0)</f>
        <v>0</v>
      </c>
      <c r="BF263" s="204">
        <f>IF(N263="snížená",J263,0)</f>
        <v>0</v>
      </c>
      <c r="BG263" s="204">
        <f>IF(N263="zákl. přenesená",J263,0)</f>
        <v>0</v>
      </c>
      <c r="BH263" s="204">
        <f>IF(N263="sníž. přenesená",J263,0)</f>
        <v>0</v>
      </c>
      <c r="BI263" s="204">
        <f>IF(N263="nulová",J263,0)</f>
        <v>0</v>
      </c>
      <c r="BJ263" s="18" t="s">
        <v>83</v>
      </c>
      <c r="BK263" s="204">
        <f>ROUND(I263*H263,2)</f>
        <v>0</v>
      </c>
      <c r="BL263" s="18" t="s">
        <v>157</v>
      </c>
      <c r="BM263" s="203" t="s">
        <v>3498</v>
      </c>
    </row>
    <row r="264" spans="1:65" s="2" customFormat="1" ht="19.5">
      <c r="A264" s="35"/>
      <c r="B264" s="36"/>
      <c r="C264" s="37"/>
      <c r="D264" s="205" t="s">
        <v>159</v>
      </c>
      <c r="E264" s="37"/>
      <c r="F264" s="206" t="s">
        <v>3493</v>
      </c>
      <c r="G264" s="37"/>
      <c r="H264" s="37"/>
      <c r="I264" s="207"/>
      <c r="J264" s="37"/>
      <c r="K264" s="37"/>
      <c r="L264" s="40"/>
      <c r="M264" s="208"/>
      <c r="N264" s="209"/>
      <c r="O264" s="72"/>
      <c r="P264" s="72"/>
      <c r="Q264" s="72"/>
      <c r="R264" s="72"/>
      <c r="S264" s="72"/>
      <c r="T264" s="73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159</v>
      </c>
      <c r="AU264" s="18" t="s">
        <v>85</v>
      </c>
    </row>
    <row r="265" spans="1:65" s="13" customFormat="1">
      <c r="B265" s="210"/>
      <c r="C265" s="211"/>
      <c r="D265" s="205" t="s">
        <v>161</v>
      </c>
      <c r="E265" s="212" t="s">
        <v>1</v>
      </c>
      <c r="F265" s="213" t="s">
        <v>3499</v>
      </c>
      <c r="G265" s="211"/>
      <c r="H265" s="214">
        <v>3</v>
      </c>
      <c r="I265" s="215"/>
      <c r="J265" s="211"/>
      <c r="K265" s="211"/>
      <c r="L265" s="216"/>
      <c r="M265" s="217"/>
      <c r="N265" s="218"/>
      <c r="O265" s="218"/>
      <c r="P265" s="218"/>
      <c r="Q265" s="218"/>
      <c r="R265" s="218"/>
      <c r="S265" s="218"/>
      <c r="T265" s="219"/>
      <c r="AT265" s="220" t="s">
        <v>161</v>
      </c>
      <c r="AU265" s="220" t="s">
        <v>85</v>
      </c>
      <c r="AV265" s="13" t="s">
        <v>85</v>
      </c>
      <c r="AW265" s="13" t="s">
        <v>33</v>
      </c>
      <c r="AX265" s="13" t="s">
        <v>76</v>
      </c>
      <c r="AY265" s="220" t="s">
        <v>150</v>
      </c>
    </row>
    <row r="266" spans="1:65" s="14" customFormat="1">
      <c r="B266" s="221"/>
      <c r="C266" s="222"/>
      <c r="D266" s="205" t="s">
        <v>161</v>
      </c>
      <c r="E266" s="223" t="s">
        <v>1</v>
      </c>
      <c r="F266" s="224" t="s">
        <v>163</v>
      </c>
      <c r="G266" s="222"/>
      <c r="H266" s="225">
        <v>3</v>
      </c>
      <c r="I266" s="226"/>
      <c r="J266" s="222"/>
      <c r="K266" s="222"/>
      <c r="L266" s="227"/>
      <c r="M266" s="228"/>
      <c r="N266" s="229"/>
      <c r="O266" s="229"/>
      <c r="P266" s="229"/>
      <c r="Q266" s="229"/>
      <c r="R266" s="229"/>
      <c r="S266" s="229"/>
      <c r="T266" s="230"/>
      <c r="AT266" s="231" t="s">
        <v>161</v>
      </c>
      <c r="AU266" s="231" t="s">
        <v>85</v>
      </c>
      <c r="AV266" s="14" t="s">
        <v>157</v>
      </c>
      <c r="AW266" s="14" t="s">
        <v>33</v>
      </c>
      <c r="AX266" s="14" t="s">
        <v>83</v>
      </c>
      <c r="AY266" s="231" t="s">
        <v>150</v>
      </c>
    </row>
    <row r="267" spans="1:65" s="2" customFormat="1" ht="16.5" customHeight="1">
      <c r="A267" s="35"/>
      <c r="B267" s="36"/>
      <c r="C267" s="246" t="s">
        <v>561</v>
      </c>
      <c r="D267" s="246" t="s">
        <v>289</v>
      </c>
      <c r="E267" s="247" t="s">
        <v>3500</v>
      </c>
      <c r="F267" s="248" t="s">
        <v>3501</v>
      </c>
      <c r="G267" s="249" t="s">
        <v>490</v>
      </c>
      <c r="H267" s="250">
        <v>3</v>
      </c>
      <c r="I267" s="251"/>
      <c r="J267" s="252">
        <f>ROUND(I267*H267,2)</f>
        <v>0</v>
      </c>
      <c r="K267" s="248" t="s">
        <v>156</v>
      </c>
      <c r="L267" s="253"/>
      <c r="M267" s="254" t="s">
        <v>1</v>
      </c>
      <c r="N267" s="255" t="s">
        <v>41</v>
      </c>
      <c r="O267" s="72"/>
      <c r="P267" s="201">
        <f>O267*H267</f>
        <v>0</v>
      </c>
      <c r="Q267" s="201">
        <v>8.9999999999999998E-4</v>
      </c>
      <c r="R267" s="201">
        <f>Q267*H267</f>
        <v>2.7000000000000001E-3</v>
      </c>
      <c r="S267" s="201">
        <v>0</v>
      </c>
      <c r="T267" s="202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3" t="s">
        <v>292</v>
      </c>
      <c r="AT267" s="203" t="s">
        <v>289</v>
      </c>
      <c r="AU267" s="203" t="s">
        <v>85</v>
      </c>
      <c r="AY267" s="18" t="s">
        <v>150</v>
      </c>
      <c r="BE267" s="204">
        <f>IF(N267="základní",J267,0)</f>
        <v>0</v>
      </c>
      <c r="BF267" s="204">
        <f>IF(N267="snížená",J267,0)</f>
        <v>0</v>
      </c>
      <c r="BG267" s="204">
        <f>IF(N267="zákl. přenesená",J267,0)</f>
        <v>0</v>
      </c>
      <c r="BH267" s="204">
        <f>IF(N267="sníž. přenesená",J267,0)</f>
        <v>0</v>
      </c>
      <c r="BI267" s="204">
        <f>IF(N267="nulová",J267,0)</f>
        <v>0</v>
      </c>
      <c r="BJ267" s="18" t="s">
        <v>83</v>
      </c>
      <c r="BK267" s="204">
        <f>ROUND(I267*H267,2)</f>
        <v>0</v>
      </c>
      <c r="BL267" s="18" t="s">
        <v>157</v>
      </c>
      <c r="BM267" s="203" t="s">
        <v>3502</v>
      </c>
    </row>
    <row r="268" spans="1:65" s="2" customFormat="1" ht="29.25">
      <c r="A268" s="35"/>
      <c r="B268" s="36"/>
      <c r="C268" s="37"/>
      <c r="D268" s="205" t="s">
        <v>159</v>
      </c>
      <c r="E268" s="37"/>
      <c r="F268" s="206" t="s">
        <v>3503</v>
      </c>
      <c r="G268" s="37"/>
      <c r="H268" s="37"/>
      <c r="I268" s="207"/>
      <c r="J268" s="37"/>
      <c r="K268" s="37"/>
      <c r="L268" s="40"/>
      <c r="M268" s="208"/>
      <c r="N268" s="209"/>
      <c r="O268" s="72"/>
      <c r="P268" s="72"/>
      <c r="Q268" s="72"/>
      <c r="R268" s="72"/>
      <c r="S268" s="72"/>
      <c r="T268" s="73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159</v>
      </c>
      <c r="AU268" s="18" t="s">
        <v>85</v>
      </c>
    </row>
    <row r="269" spans="1:65" s="2" customFormat="1" ht="16.5" customHeight="1">
      <c r="A269" s="35"/>
      <c r="B269" s="36"/>
      <c r="C269" s="192" t="s">
        <v>573</v>
      </c>
      <c r="D269" s="192" t="s">
        <v>152</v>
      </c>
      <c r="E269" s="193" t="s">
        <v>3504</v>
      </c>
      <c r="F269" s="194" t="s">
        <v>3505</v>
      </c>
      <c r="G269" s="195" t="s">
        <v>363</v>
      </c>
      <c r="H269" s="196">
        <v>15</v>
      </c>
      <c r="I269" s="197"/>
      <c r="J269" s="198">
        <f>ROUND(I269*H269,2)</f>
        <v>0</v>
      </c>
      <c r="K269" s="194" t="s">
        <v>321</v>
      </c>
      <c r="L269" s="40"/>
      <c r="M269" s="199" t="s">
        <v>1</v>
      </c>
      <c r="N269" s="200" t="s">
        <v>41</v>
      </c>
      <c r="O269" s="72"/>
      <c r="P269" s="201">
        <f>O269*H269</f>
        <v>0</v>
      </c>
      <c r="Q269" s="201">
        <v>0</v>
      </c>
      <c r="R269" s="201">
        <f>Q269*H269</f>
        <v>0</v>
      </c>
      <c r="S269" s="201">
        <v>0</v>
      </c>
      <c r="T269" s="202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3" t="s">
        <v>157</v>
      </c>
      <c r="AT269" s="203" t="s">
        <v>152</v>
      </c>
      <c r="AU269" s="203" t="s">
        <v>85</v>
      </c>
      <c r="AY269" s="18" t="s">
        <v>150</v>
      </c>
      <c r="BE269" s="204">
        <f>IF(N269="základní",J269,0)</f>
        <v>0</v>
      </c>
      <c r="BF269" s="204">
        <f>IF(N269="snížená",J269,0)</f>
        <v>0</v>
      </c>
      <c r="BG269" s="204">
        <f>IF(N269="zákl. přenesená",J269,0)</f>
        <v>0</v>
      </c>
      <c r="BH269" s="204">
        <f>IF(N269="sníž. přenesená",J269,0)</f>
        <v>0</v>
      </c>
      <c r="BI269" s="204">
        <f>IF(N269="nulová",J269,0)</f>
        <v>0</v>
      </c>
      <c r="BJ269" s="18" t="s">
        <v>83</v>
      </c>
      <c r="BK269" s="204">
        <f>ROUND(I269*H269,2)</f>
        <v>0</v>
      </c>
      <c r="BL269" s="18" t="s">
        <v>157</v>
      </c>
      <c r="BM269" s="203" t="s">
        <v>3506</v>
      </c>
    </row>
    <row r="270" spans="1:65" s="2" customFormat="1">
      <c r="A270" s="35"/>
      <c r="B270" s="36"/>
      <c r="C270" s="37"/>
      <c r="D270" s="205" t="s">
        <v>159</v>
      </c>
      <c r="E270" s="37"/>
      <c r="F270" s="206" t="s">
        <v>3507</v>
      </c>
      <c r="G270" s="37"/>
      <c r="H270" s="37"/>
      <c r="I270" s="207"/>
      <c r="J270" s="37"/>
      <c r="K270" s="37"/>
      <c r="L270" s="40"/>
      <c r="M270" s="208"/>
      <c r="N270" s="209"/>
      <c r="O270" s="72"/>
      <c r="P270" s="72"/>
      <c r="Q270" s="72"/>
      <c r="R270" s="72"/>
      <c r="S270" s="72"/>
      <c r="T270" s="73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159</v>
      </c>
      <c r="AU270" s="18" t="s">
        <v>85</v>
      </c>
    </row>
    <row r="271" spans="1:65" s="2" customFormat="1" ht="16.5" customHeight="1">
      <c r="A271" s="35"/>
      <c r="B271" s="36"/>
      <c r="C271" s="192" t="s">
        <v>579</v>
      </c>
      <c r="D271" s="192" t="s">
        <v>152</v>
      </c>
      <c r="E271" s="193" t="s">
        <v>3508</v>
      </c>
      <c r="F271" s="194" t="s">
        <v>3509</v>
      </c>
      <c r="G271" s="195" t="s">
        <v>363</v>
      </c>
      <c r="H271" s="196">
        <v>5</v>
      </c>
      <c r="I271" s="197"/>
      <c r="J271" s="198">
        <f>ROUND(I271*H271,2)</f>
        <v>0</v>
      </c>
      <c r="K271" s="194" t="s">
        <v>321</v>
      </c>
      <c r="L271" s="40"/>
      <c r="M271" s="199" t="s">
        <v>1</v>
      </c>
      <c r="N271" s="200" t="s">
        <v>41</v>
      </c>
      <c r="O271" s="72"/>
      <c r="P271" s="201">
        <f>O271*H271</f>
        <v>0</v>
      </c>
      <c r="Q271" s="201">
        <v>0</v>
      </c>
      <c r="R271" s="201">
        <f>Q271*H271</f>
        <v>0</v>
      </c>
      <c r="S271" s="201">
        <v>0</v>
      </c>
      <c r="T271" s="202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3" t="s">
        <v>157</v>
      </c>
      <c r="AT271" s="203" t="s">
        <v>152</v>
      </c>
      <c r="AU271" s="203" t="s">
        <v>85</v>
      </c>
      <c r="AY271" s="18" t="s">
        <v>150</v>
      </c>
      <c r="BE271" s="204">
        <f>IF(N271="základní",J271,0)</f>
        <v>0</v>
      </c>
      <c r="BF271" s="204">
        <f>IF(N271="snížená",J271,0)</f>
        <v>0</v>
      </c>
      <c r="BG271" s="204">
        <f>IF(N271="zákl. přenesená",J271,0)</f>
        <v>0</v>
      </c>
      <c r="BH271" s="204">
        <f>IF(N271="sníž. přenesená",J271,0)</f>
        <v>0</v>
      </c>
      <c r="BI271" s="204">
        <f>IF(N271="nulová",J271,0)</f>
        <v>0</v>
      </c>
      <c r="BJ271" s="18" t="s">
        <v>83</v>
      </c>
      <c r="BK271" s="204">
        <f>ROUND(I271*H271,2)</f>
        <v>0</v>
      </c>
      <c r="BL271" s="18" t="s">
        <v>157</v>
      </c>
      <c r="BM271" s="203" t="s">
        <v>3510</v>
      </c>
    </row>
    <row r="272" spans="1:65" s="2" customFormat="1">
      <c r="A272" s="35"/>
      <c r="B272" s="36"/>
      <c r="C272" s="37"/>
      <c r="D272" s="205" t="s">
        <v>159</v>
      </c>
      <c r="E272" s="37"/>
      <c r="F272" s="206" t="s">
        <v>3509</v>
      </c>
      <c r="G272" s="37"/>
      <c r="H272" s="37"/>
      <c r="I272" s="207"/>
      <c r="J272" s="37"/>
      <c r="K272" s="37"/>
      <c r="L272" s="40"/>
      <c r="M272" s="208"/>
      <c r="N272" s="209"/>
      <c r="O272" s="72"/>
      <c r="P272" s="72"/>
      <c r="Q272" s="72"/>
      <c r="R272" s="72"/>
      <c r="S272" s="72"/>
      <c r="T272" s="73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159</v>
      </c>
      <c r="AU272" s="18" t="s">
        <v>85</v>
      </c>
    </row>
    <row r="273" spans="1:65" s="2" customFormat="1" ht="37.9" customHeight="1">
      <c r="A273" s="35"/>
      <c r="B273" s="36"/>
      <c r="C273" s="192" t="s">
        <v>583</v>
      </c>
      <c r="D273" s="192" t="s">
        <v>152</v>
      </c>
      <c r="E273" s="193" t="s">
        <v>3511</v>
      </c>
      <c r="F273" s="194" t="s">
        <v>3512</v>
      </c>
      <c r="G273" s="195" t="s">
        <v>490</v>
      </c>
      <c r="H273" s="196">
        <v>1</v>
      </c>
      <c r="I273" s="197"/>
      <c r="J273" s="198">
        <f>ROUND(I273*H273,2)</f>
        <v>0</v>
      </c>
      <c r="K273" s="194" t="s">
        <v>321</v>
      </c>
      <c r="L273" s="40"/>
      <c r="M273" s="199" t="s">
        <v>1</v>
      </c>
      <c r="N273" s="200" t="s">
        <v>41</v>
      </c>
      <c r="O273" s="72"/>
      <c r="P273" s="201">
        <f>O273*H273</f>
        <v>0</v>
      </c>
      <c r="Q273" s="201">
        <v>0</v>
      </c>
      <c r="R273" s="201">
        <f>Q273*H273</f>
        <v>0</v>
      </c>
      <c r="S273" s="201">
        <v>0</v>
      </c>
      <c r="T273" s="202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3" t="s">
        <v>157</v>
      </c>
      <c r="AT273" s="203" t="s">
        <v>152</v>
      </c>
      <c r="AU273" s="203" t="s">
        <v>85</v>
      </c>
      <c r="AY273" s="18" t="s">
        <v>150</v>
      </c>
      <c r="BE273" s="204">
        <f>IF(N273="základní",J273,0)</f>
        <v>0</v>
      </c>
      <c r="BF273" s="204">
        <f>IF(N273="snížená",J273,0)</f>
        <v>0</v>
      </c>
      <c r="BG273" s="204">
        <f>IF(N273="zákl. přenesená",J273,0)</f>
        <v>0</v>
      </c>
      <c r="BH273" s="204">
        <f>IF(N273="sníž. přenesená",J273,0)</f>
        <v>0</v>
      </c>
      <c r="BI273" s="204">
        <f>IF(N273="nulová",J273,0)</f>
        <v>0</v>
      </c>
      <c r="BJ273" s="18" t="s">
        <v>83</v>
      </c>
      <c r="BK273" s="204">
        <f>ROUND(I273*H273,2)</f>
        <v>0</v>
      </c>
      <c r="BL273" s="18" t="s">
        <v>157</v>
      </c>
      <c r="BM273" s="203" t="s">
        <v>3513</v>
      </c>
    </row>
    <row r="274" spans="1:65" s="2" customFormat="1" ht="29.25">
      <c r="A274" s="35"/>
      <c r="B274" s="36"/>
      <c r="C274" s="37"/>
      <c r="D274" s="205" t="s">
        <v>159</v>
      </c>
      <c r="E274" s="37"/>
      <c r="F274" s="206" t="s">
        <v>3514</v>
      </c>
      <c r="G274" s="37"/>
      <c r="H274" s="37"/>
      <c r="I274" s="207"/>
      <c r="J274" s="37"/>
      <c r="K274" s="37"/>
      <c r="L274" s="40"/>
      <c r="M274" s="208"/>
      <c r="N274" s="209"/>
      <c r="O274" s="72"/>
      <c r="P274" s="72"/>
      <c r="Q274" s="72"/>
      <c r="R274" s="72"/>
      <c r="S274" s="72"/>
      <c r="T274" s="73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159</v>
      </c>
      <c r="AU274" s="18" t="s">
        <v>85</v>
      </c>
    </row>
    <row r="275" spans="1:65" s="2" customFormat="1" ht="33" customHeight="1">
      <c r="A275" s="35"/>
      <c r="B275" s="36"/>
      <c r="C275" s="192" t="s">
        <v>588</v>
      </c>
      <c r="D275" s="192" t="s">
        <v>152</v>
      </c>
      <c r="E275" s="193" t="s">
        <v>3515</v>
      </c>
      <c r="F275" s="194" t="s">
        <v>3516</v>
      </c>
      <c r="G275" s="195" t="s">
        <v>490</v>
      </c>
      <c r="H275" s="196">
        <v>3</v>
      </c>
      <c r="I275" s="197"/>
      <c r="J275" s="198">
        <f>ROUND(I275*H275,2)</f>
        <v>0</v>
      </c>
      <c r="K275" s="194" t="s">
        <v>321</v>
      </c>
      <c r="L275" s="40"/>
      <c r="M275" s="199" t="s">
        <v>1</v>
      </c>
      <c r="N275" s="200" t="s">
        <v>41</v>
      </c>
      <c r="O275" s="72"/>
      <c r="P275" s="201">
        <f>O275*H275</f>
        <v>0</v>
      </c>
      <c r="Q275" s="201">
        <v>0</v>
      </c>
      <c r="R275" s="201">
        <f>Q275*H275</f>
        <v>0</v>
      </c>
      <c r="S275" s="201">
        <v>0</v>
      </c>
      <c r="T275" s="202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3" t="s">
        <v>157</v>
      </c>
      <c r="AT275" s="203" t="s">
        <v>152</v>
      </c>
      <c r="AU275" s="203" t="s">
        <v>85</v>
      </c>
      <c r="AY275" s="18" t="s">
        <v>150</v>
      </c>
      <c r="BE275" s="204">
        <f>IF(N275="základní",J275,0)</f>
        <v>0</v>
      </c>
      <c r="BF275" s="204">
        <f>IF(N275="snížená",J275,0)</f>
        <v>0</v>
      </c>
      <c r="BG275" s="204">
        <f>IF(N275="zákl. přenesená",J275,0)</f>
        <v>0</v>
      </c>
      <c r="BH275" s="204">
        <f>IF(N275="sníž. přenesená",J275,0)</f>
        <v>0</v>
      </c>
      <c r="BI275" s="204">
        <f>IF(N275="nulová",J275,0)</f>
        <v>0</v>
      </c>
      <c r="BJ275" s="18" t="s">
        <v>83</v>
      </c>
      <c r="BK275" s="204">
        <f>ROUND(I275*H275,2)</f>
        <v>0</v>
      </c>
      <c r="BL275" s="18" t="s">
        <v>157</v>
      </c>
      <c r="BM275" s="203" t="s">
        <v>3517</v>
      </c>
    </row>
    <row r="276" spans="1:65" s="2" customFormat="1" ht="29.25">
      <c r="A276" s="35"/>
      <c r="B276" s="36"/>
      <c r="C276" s="37"/>
      <c r="D276" s="205" t="s">
        <v>159</v>
      </c>
      <c r="E276" s="37"/>
      <c r="F276" s="206" t="s">
        <v>3518</v>
      </c>
      <c r="G276" s="37"/>
      <c r="H276" s="37"/>
      <c r="I276" s="207"/>
      <c r="J276" s="37"/>
      <c r="K276" s="37"/>
      <c r="L276" s="40"/>
      <c r="M276" s="208"/>
      <c r="N276" s="209"/>
      <c r="O276" s="72"/>
      <c r="P276" s="72"/>
      <c r="Q276" s="72"/>
      <c r="R276" s="72"/>
      <c r="S276" s="72"/>
      <c r="T276" s="73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159</v>
      </c>
      <c r="AU276" s="18" t="s">
        <v>85</v>
      </c>
    </row>
    <row r="277" spans="1:65" s="2" customFormat="1" ht="33" customHeight="1">
      <c r="A277" s="35"/>
      <c r="B277" s="36"/>
      <c r="C277" s="192" t="s">
        <v>593</v>
      </c>
      <c r="D277" s="192" t="s">
        <v>152</v>
      </c>
      <c r="E277" s="193" t="s">
        <v>3519</v>
      </c>
      <c r="F277" s="194" t="s">
        <v>3520</v>
      </c>
      <c r="G277" s="195" t="s">
        <v>490</v>
      </c>
      <c r="H277" s="196">
        <v>1</v>
      </c>
      <c r="I277" s="197"/>
      <c r="J277" s="198">
        <f>ROUND(I277*H277,2)</f>
        <v>0</v>
      </c>
      <c r="K277" s="194" t="s">
        <v>321</v>
      </c>
      <c r="L277" s="40"/>
      <c r="M277" s="199" t="s">
        <v>1</v>
      </c>
      <c r="N277" s="200" t="s">
        <v>41</v>
      </c>
      <c r="O277" s="72"/>
      <c r="P277" s="201">
        <f>O277*H277</f>
        <v>0</v>
      </c>
      <c r="Q277" s="201">
        <v>0</v>
      </c>
      <c r="R277" s="201">
        <f>Q277*H277</f>
        <v>0</v>
      </c>
      <c r="S277" s="201">
        <v>0</v>
      </c>
      <c r="T277" s="202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3" t="s">
        <v>157</v>
      </c>
      <c r="AT277" s="203" t="s">
        <v>152</v>
      </c>
      <c r="AU277" s="203" t="s">
        <v>85</v>
      </c>
      <c r="AY277" s="18" t="s">
        <v>150</v>
      </c>
      <c r="BE277" s="204">
        <f>IF(N277="základní",J277,0)</f>
        <v>0</v>
      </c>
      <c r="BF277" s="204">
        <f>IF(N277="snížená",J277,0)</f>
        <v>0</v>
      </c>
      <c r="BG277" s="204">
        <f>IF(N277="zákl. přenesená",J277,0)</f>
        <v>0</v>
      </c>
      <c r="BH277" s="204">
        <f>IF(N277="sníž. přenesená",J277,0)</f>
        <v>0</v>
      </c>
      <c r="BI277" s="204">
        <f>IF(N277="nulová",J277,0)</f>
        <v>0</v>
      </c>
      <c r="BJ277" s="18" t="s">
        <v>83</v>
      </c>
      <c r="BK277" s="204">
        <f>ROUND(I277*H277,2)</f>
        <v>0</v>
      </c>
      <c r="BL277" s="18" t="s">
        <v>157</v>
      </c>
      <c r="BM277" s="203" t="s">
        <v>3521</v>
      </c>
    </row>
    <row r="278" spans="1:65" s="2" customFormat="1" ht="29.25">
      <c r="A278" s="35"/>
      <c r="B278" s="36"/>
      <c r="C278" s="37"/>
      <c r="D278" s="205" t="s">
        <v>159</v>
      </c>
      <c r="E278" s="37"/>
      <c r="F278" s="206" t="s">
        <v>3522</v>
      </c>
      <c r="G278" s="37"/>
      <c r="H278" s="37"/>
      <c r="I278" s="207"/>
      <c r="J278" s="37"/>
      <c r="K278" s="37"/>
      <c r="L278" s="40"/>
      <c r="M278" s="208"/>
      <c r="N278" s="209"/>
      <c r="O278" s="72"/>
      <c r="P278" s="72"/>
      <c r="Q278" s="72"/>
      <c r="R278" s="72"/>
      <c r="S278" s="72"/>
      <c r="T278" s="73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159</v>
      </c>
      <c r="AU278" s="18" t="s">
        <v>85</v>
      </c>
    </row>
    <row r="279" spans="1:65" s="12" customFormat="1" ht="22.9" customHeight="1">
      <c r="B279" s="176"/>
      <c r="C279" s="177"/>
      <c r="D279" s="178" t="s">
        <v>75</v>
      </c>
      <c r="E279" s="190" t="s">
        <v>3523</v>
      </c>
      <c r="F279" s="190" t="s">
        <v>3524</v>
      </c>
      <c r="G279" s="177"/>
      <c r="H279" s="177"/>
      <c r="I279" s="180"/>
      <c r="J279" s="191">
        <f>BK279</f>
        <v>0</v>
      </c>
      <c r="K279" s="177"/>
      <c r="L279" s="182"/>
      <c r="M279" s="183"/>
      <c r="N279" s="184"/>
      <c r="O279" s="184"/>
      <c r="P279" s="185">
        <f>SUM(P280:P311)</f>
        <v>0</v>
      </c>
      <c r="Q279" s="184"/>
      <c r="R279" s="185">
        <f>SUM(R280:R311)</f>
        <v>4.0700000000000007E-3</v>
      </c>
      <c r="S279" s="184"/>
      <c r="T279" s="186">
        <f>SUM(T280:T311)</f>
        <v>0</v>
      </c>
      <c r="AR279" s="187" t="s">
        <v>85</v>
      </c>
      <c r="AT279" s="188" t="s">
        <v>75</v>
      </c>
      <c r="AU279" s="188" t="s">
        <v>83</v>
      </c>
      <c r="AY279" s="187" t="s">
        <v>150</v>
      </c>
      <c r="BK279" s="189">
        <f>SUM(BK280:BK311)</f>
        <v>0</v>
      </c>
    </row>
    <row r="280" spans="1:65" s="2" customFormat="1" ht="24.2" customHeight="1">
      <c r="A280" s="35"/>
      <c r="B280" s="36"/>
      <c r="C280" s="192" t="s">
        <v>600</v>
      </c>
      <c r="D280" s="192" t="s">
        <v>152</v>
      </c>
      <c r="E280" s="193" t="s">
        <v>3525</v>
      </c>
      <c r="F280" s="194" t="s">
        <v>3526</v>
      </c>
      <c r="G280" s="195" t="s">
        <v>490</v>
      </c>
      <c r="H280" s="196">
        <v>1</v>
      </c>
      <c r="I280" s="197"/>
      <c r="J280" s="198">
        <f>ROUND(I280*H280,2)</f>
        <v>0</v>
      </c>
      <c r="K280" s="194" t="s">
        <v>321</v>
      </c>
      <c r="L280" s="40"/>
      <c r="M280" s="199" t="s">
        <v>1</v>
      </c>
      <c r="N280" s="200" t="s">
        <v>41</v>
      </c>
      <c r="O280" s="72"/>
      <c r="P280" s="201">
        <f>O280*H280</f>
        <v>0</v>
      </c>
      <c r="Q280" s="201">
        <v>0</v>
      </c>
      <c r="R280" s="201">
        <f>Q280*H280</f>
        <v>0</v>
      </c>
      <c r="S280" s="201">
        <v>0</v>
      </c>
      <c r="T280" s="202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3" t="s">
        <v>157</v>
      </c>
      <c r="AT280" s="203" t="s">
        <v>152</v>
      </c>
      <c r="AU280" s="203" t="s">
        <v>85</v>
      </c>
      <c r="AY280" s="18" t="s">
        <v>150</v>
      </c>
      <c r="BE280" s="204">
        <f>IF(N280="základní",J280,0)</f>
        <v>0</v>
      </c>
      <c r="BF280" s="204">
        <f>IF(N280="snížená",J280,0)</f>
        <v>0</v>
      </c>
      <c r="BG280" s="204">
        <f>IF(N280="zákl. přenesená",J280,0)</f>
        <v>0</v>
      </c>
      <c r="BH280" s="204">
        <f>IF(N280="sníž. přenesená",J280,0)</f>
        <v>0</v>
      </c>
      <c r="BI280" s="204">
        <f>IF(N280="nulová",J280,0)</f>
        <v>0</v>
      </c>
      <c r="BJ280" s="18" t="s">
        <v>83</v>
      </c>
      <c r="BK280" s="204">
        <f>ROUND(I280*H280,2)</f>
        <v>0</v>
      </c>
      <c r="BL280" s="18" t="s">
        <v>157</v>
      </c>
      <c r="BM280" s="203" t="s">
        <v>3527</v>
      </c>
    </row>
    <row r="281" spans="1:65" s="2" customFormat="1" ht="39">
      <c r="A281" s="35"/>
      <c r="B281" s="36"/>
      <c r="C281" s="37"/>
      <c r="D281" s="205" t="s">
        <v>159</v>
      </c>
      <c r="E281" s="37"/>
      <c r="F281" s="206" t="s">
        <v>3528</v>
      </c>
      <c r="G281" s="37"/>
      <c r="H281" s="37"/>
      <c r="I281" s="207"/>
      <c r="J281" s="37"/>
      <c r="K281" s="37"/>
      <c r="L281" s="40"/>
      <c r="M281" s="208"/>
      <c r="N281" s="209"/>
      <c r="O281" s="72"/>
      <c r="P281" s="72"/>
      <c r="Q281" s="72"/>
      <c r="R281" s="72"/>
      <c r="S281" s="72"/>
      <c r="T281" s="73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159</v>
      </c>
      <c r="AU281" s="18" t="s">
        <v>85</v>
      </c>
    </row>
    <row r="282" spans="1:65" s="13" customFormat="1">
      <c r="B282" s="210"/>
      <c r="C282" s="211"/>
      <c r="D282" s="205" t="s">
        <v>161</v>
      </c>
      <c r="E282" s="212" t="s">
        <v>1</v>
      </c>
      <c r="F282" s="213" t="s">
        <v>3529</v>
      </c>
      <c r="G282" s="211"/>
      <c r="H282" s="214">
        <v>1</v>
      </c>
      <c r="I282" s="215"/>
      <c r="J282" s="211"/>
      <c r="K282" s="211"/>
      <c r="L282" s="216"/>
      <c r="M282" s="217"/>
      <c r="N282" s="218"/>
      <c r="O282" s="218"/>
      <c r="P282" s="218"/>
      <c r="Q282" s="218"/>
      <c r="R282" s="218"/>
      <c r="S282" s="218"/>
      <c r="T282" s="219"/>
      <c r="AT282" s="220" t="s">
        <v>161</v>
      </c>
      <c r="AU282" s="220" t="s">
        <v>85</v>
      </c>
      <c r="AV282" s="13" t="s">
        <v>85</v>
      </c>
      <c r="AW282" s="13" t="s">
        <v>33</v>
      </c>
      <c r="AX282" s="13" t="s">
        <v>76</v>
      </c>
      <c r="AY282" s="220" t="s">
        <v>150</v>
      </c>
    </row>
    <row r="283" spans="1:65" s="14" customFormat="1">
      <c r="B283" s="221"/>
      <c r="C283" s="222"/>
      <c r="D283" s="205" t="s">
        <v>161</v>
      </c>
      <c r="E283" s="223" t="s">
        <v>1</v>
      </c>
      <c r="F283" s="224" t="s">
        <v>163</v>
      </c>
      <c r="G283" s="222"/>
      <c r="H283" s="225">
        <v>1</v>
      </c>
      <c r="I283" s="226"/>
      <c r="J283" s="222"/>
      <c r="K283" s="222"/>
      <c r="L283" s="227"/>
      <c r="M283" s="228"/>
      <c r="N283" s="229"/>
      <c r="O283" s="229"/>
      <c r="P283" s="229"/>
      <c r="Q283" s="229"/>
      <c r="R283" s="229"/>
      <c r="S283" s="229"/>
      <c r="T283" s="230"/>
      <c r="AT283" s="231" t="s">
        <v>161</v>
      </c>
      <c r="AU283" s="231" t="s">
        <v>85</v>
      </c>
      <c r="AV283" s="14" t="s">
        <v>157</v>
      </c>
      <c r="AW283" s="14" t="s">
        <v>33</v>
      </c>
      <c r="AX283" s="14" t="s">
        <v>83</v>
      </c>
      <c r="AY283" s="231" t="s">
        <v>150</v>
      </c>
    </row>
    <row r="284" spans="1:65" s="2" customFormat="1" ht="24.2" customHeight="1">
      <c r="A284" s="35"/>
      <c r="B284" s="36"/>
      <c r="C284" s="192" t="s">
        <v>607</v>
      </c>
      <c r="D284" s="192" t="s">
        <v>152</v>
      </c>
      <c r="E284" s="193" t="s">
        <v>3530</v>
      </c>
      <c r="F284" s="194" t="s">
        <v>3526</v>
      </c>
      <c r="G284" s="195" t="s">
        <v>490</v>
      </c>
      <c r="H284" s="196">
        <v>1</v>
      </c>
      <c r="I284" s="197"/>
      <c r="J284" s="198">
        <f>ROUND(I284*H284,2)</f>
        <v>0</v>
      </c>
      <c r="K284" s="194" t="s">
        <v>321</v>
      </c>
      <c r="L284" s="40"/>
      <c r="M284" s="199" t="s">
        <v>1</v>
      </c>
      <c r="N284" s="200" t="s">
        <v>41</v>
      </c>
      <c r="O284" s="72"/>
      <c r="P284" s="201">
        <f>O284*H284</f>
        <v>0</v>
      </c>
      <c r="Q284" s="201">
        <v>0</v>
      </c>
      <c r="R284" s="201">
        <f>Q284*H284</f>
        <v>0</v>
      </c>
      <c r="S284" s="201">
        <v>0</v>
      </c>
      <c r="T284" s="202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3" t="s">
        <v>157</v>
      </c>
      <c r="AT284" s="203" t="s">
        <v>152</v>
      </c>
      <c r="AU284" s="203" t="s">
        <v>85</v>
      </c>
      <c r="AY284" s="18" t="s">
        <v>150</v>
      </c>
      <c r="BE284" s="204">
        <f>IF(N284="základní",J284,0)</f>
        <v>0</v>
      </c>
      <c r="BF284" s="204">
        <f>IF(N284="snížená",J284,0)</f>
        <v>0</v>
      </c>
      <c r="BG284" s="204">
        <f>IF(N284="zákl. přenesená",J284,0)</f>
        <v>0</v>
      </c>
      <c r="BH284" s="204">
        <f>IF(N284="sníž. přenesená",J284,0)</f>
        <v>0</v>
      </c>
      <c r="BI284" s="204">
        <f>IF(N284="nulová",J284,0)</f>
        <v>0</v>
      </c>
      <c r="BJ284" s="18" t="s">
        <v>83</v>
      </c>
      <c r="BK284" s="204">
        <f>ROUND(I284*H284,2)</f>
        <v>0</v>
      </c>
      <c r="BL284" s="18" t="s">
        <v>157</v>
      </c>
      <c r="BM284" s="203" t="s">
        <v>3531</v>
      </c>
    </row>
    <row r="285" spans="1:65" s="2" customFormat="1" ht="39">
      <c r="A285" s="35"/>
      <c r="B285" s="36"/>
      <c r="C285" s="37"/>
      <c r="D285" s="205" t="s">
        <v>159</v>
      </c>
      <c r="E285" s="37"/>
      <c r="F285" s="206" t="s">
        <v>3528</v>
      </c>
      <c r="G285" s="37"/>
      <c r="H285" s="37"/>
      <c r="I285" s="207"/>
      <c r="J285" s="37"/>
      <c r="K285" s="37"/>
      <c r="L285" s="40"/>
      <c r="M285" s="208"/>
      <c r="N285" s="209"/>
      <c r="O285" s="72"/>
      <c r="P285" s="72"/>
      <c r="Q285" s="72"/>
      <c r="R285" s="72"/>
      <c r="S285" s="72"/>
      <c r="T285" s="73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159</v>
      </c>
      <c r="AU285" s="18" t="s">
        <v>85</v>
      </c>
    </row>
    <row r="286" spans="1:65" s="13" customFormat="1">
      <c r="B286" s="210"/>
      <c r="C286" s="211"/>
      <c r="D286" s="205" t="s">
        <v>161</v>
      </c>
      <c r="E286" s="212" t="s">
        <v>1</v>
      </c>
      <c r="F286" s="213" t="s">
        <v>3532</v>
      </c>
      <c r="G286" s="211"/>
      <c r="H286" s="214">
        <v>1</v>
      </c>
      <c r="I286" s="215"/>
      <c r="J286" s="211"/>
      <c r="K286" s="211"/>
      <c r="L286" s="216"/>
      <c r="M286" s="217"/>
      <c r="N286" s="218"/>
      <c r="O286" s="218"/>
      <c r="P286" s="218"/>
      <c r="Q286" s="218"/>
      <c r="R286" s="218"/>
      <c r="S286" s="218"/>
      <c r="T286" s="219"/>
      <c r="AT286" s="220" t="s">
        <v>161</v>
      </c>
      <c r="AU286" s="220" t="s">
        <v>85</v>
      </c>
      <c r="AV286" s="13" t="s">
        <v>85</v>
      </c>
      <c r="AW286" s="13" t="s">
        <v>33</v>
      </c>
      <c r="AX286" s="13" t="s">
        <v>76</v>
      </c>
      <c r="AY286" s="220" t="s">
        <v>150</v>
      </c>
    </row>
    <row r="287" spans="1:65" s="14" customFormat="1">
      <c r="B287" s="221"/>
      <c r="C287" s="222"/>
      <c r="D287" s="205" t="s">
        <v>161</v>
      </c>
      <c r="E287" s="223" t="s">
        <v>1</v>
      </c>
      <c r="F287" s="224" t="s">
        <v>163</v>
      </c>
      <c r="G287" s="222"/>
      <c r="H287" s="225">
        <v>1</v>
      </c>
      <c r="I287" s="226"/>
      <c r="J287" s="222"/>
      <c r="K287" s="222"/>
      <c r="L287" s="227"/>
      <c r="M287" s="228"/>
      <c r="N287" s="229"/>
      <c r="O287" s="229"/>
      <c r="P287" s="229"/>
      <c r="Q287" s="229"/>
      <c r="R287" s="229"/>
      <c r="S287" s="229"/>
      <c r="T287" s="230"/>
      <c r="AT287" s="231" t="s">
        <v>161</v>
      </c>
      <c r="AU287" s="231" t="s">
        <v>85</v>
      </c>
      <c r="AV287" s="14" t="s">
        <v>157</v>
      </c>
      <c r="AW287" s="14" t="s">
        <v>33</v>
      </c>
      <c r="AX287" s="14" t="s">
        <v>83</v>
      </c>
      <c r="AY287" s="231" t="s">
        <v>150</v>
      </c>
    </row>
    <row r="288" spans="1:65" s="2" customFormat="1" ht="24.2" customHeight="1">
      <c r="A288" s="35"/>
      <c r="B288" s="36"/>
      <c r="C288" s="192" t="s">
        <v>614</v>
      </c>
      <c r="D288" s="192" t="s">
        <v>152</v>
      </c>
      <c r="E288" s="193" t="s">
        <v>3533</v>
      </c>
      <c r="F288" s="194" t="s">
        <v>3534</v>
      </c>
      <c r="G288" s="195" t="s">
        <v>490</v>
      </c>
      <c r="H288" s="196">
        <v>2</v>
      </c>
      <c r="I288" s="197"/>
      <c r="J288" s="198">
        <f>ROUND(I288*H288,2)</f>
        <v>0</v>
      </c>
      <c r="K288" s="194" t="s">
        <v>156</v>
      </c>
      <c r="L288" s="40"/>
      <c r="M288" s="199" t="s">
        <v>1</v>
      </c>
      <c r="N288" s="200" t="s">
        <v>41</v>
      </c>
      <c r="O288" s="72"/>
      <c r="P288" s="201">
        <f>O288*H288</f>
        <v>0</v>
      </c>
      <c r="Q288" s="201">
        <v>0</v>
      </c>
      <c r="R288" s="201">
        <f>Q288*H288</f>
        <v>0</v>
      </c>
      <c r="S288" s="201">
        <v>0</v>
      </c>
      <c r="T288" s="202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3" t="s">
        <v>157</v>
      </c>
      <c r="AT288" s="203" t="s">
        <v>152</v>
      </c>
      <c r="AU288" s="203" t="s">
        <v>85</v>
      </c>
      <c r="AY288" s="18" t="s">
        <v>150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18" t="s">
        <v>83</v>
      </c>
      <c r="BK288" s="204">
        <f>ROUND(I288*H288,2)</f>
        <v>0</v>
      </c>
      <c r="BL288" s="18" t="s">
        <v>157</v>
      </c>
      <c r="BM288" s="203" t="s">
        <v>3535</v>
      </c>
    </row>
    <row r="289" spans="1:65" s="2" customFormat="1" ht="19.5">
      <c r="A289" s="35"/>
      <c r="B289" s="36"/>
      <c r="C289" s="37"/>
      <c r="D289" s="205" t="s">
        <v>159</v>
      </c>
      <c r="E289" s="37"/>
      <c r="F289" s="206" t="s">
        <v>3536</v>
      </c>
      <c r="G289" s="37"/>
      <c r="H289" s="37"/>
      <c r="I289" s="207"/>
      <c r="J289" s="37"/>
      <c r="K289" s="37"/>
      <c r="L289" s="40"/>
      <c r="M289" s="208"/>
      <c r="N289" s="209"/>
      <c r="O289" s="72"/>
      <c r="P289" s="72"/>
      <c r="Q289" s="72"/>
      <c r="R289" s="72"/>
      <c r="S289" s="72"/>
      <c r="T289" s="73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159</v>
      </c>
      <c r="AU289" s="18" t="s">
        <v>85</v>
      </c>
    </row>
    <row r="290" spans="1:65" s="13" customFormat="1">
      <c r="B290" s="210"/>
      <c r="C290" s="211"/>
      <c r="D290" s="205" t="s">
        <v>161</v>
      </c>
      <c r="E290" s="212" t="s">
        <v>1</v>
      </c>
      <c r="F290" s="213" t="s">
        <v>3537</v>
      </c>
      <c r="G290" s="211"/>
      <c r="H290" s="214">
        <v>2</v>
      </c>
      <c r="I290" s="215"/>
      <c r="J290" s="211"/>
      <c r="K290" s="211"/>
      <c r="L290" s="216"/>
      <c r="M290" s="217"/>
      <c r="N290" s="218"/>
      <c r="O290" s="218"/>
      <c r="P290" s="218"/>
      <c r="Q290" s="218"/>
      <c r="R290" s="218"/>
      <c r="S290" s="218"/>
      <c r="T290" s="219"/>
      <c r="AT290" s="220" t="s">
        <v>161</v>
      </c>
      <c r="AU290" s="220" t="s">
        <v>85</v>
      </c>
      <c r="AV290" s="13" t="s">
        <v>85</v>
      </c>
      <c r="AW290" s="13" t="s">
        <v>33</v>
      </c>
      <c r="AX290" s="13" t="s">
        <v>76</v>
      </c>
      <c r="AY290" s="220" t="s">
        <v>150</v>
      </c>
    </row>
    <row r="291" spans="1:65" s="14" customFormat="1">
      <c r="B291" s="221"/>
      <c r="C291" s="222"/>
      <c r="D291" s="205" t="s">
        <v>161</v>
      </c>
      <c r="E291" s="223" t="s">
        <v>1</v>
      </c>
      <c r="F291" s="224" t="s">
        <v>163</v>
      </c>
      <c r="G291" s="222"/>
      <c r="H291" s="225">
        <v>2</v>
      </c>
      <c r="I291" s="226"/>
      <c r="J291" s="222"/>
      <c r="K291" s="222"/>
      <c r="L291" s="227"/>
      <c r="M291" s="228"/>
      <c r="N291" s="229"/>
      <c r="O291" s="229"/>
      <c r="P291" s="229"/>
      <c r="Q291" s="229"/>
      <c r="R291" s="229"/>
      <c r="S291" s="229"/>
      <c r="T291" s="230"/>
      <c r="AT291" s="231" t="s">
        <v>161</v>
      </c>
      <c r="AU291" s="231" t="s">
        <v>85</v>
      </c>
      <c r="AV291" s="14" t="s">
        <v>157</v>
      </c>
      <c r="AW291" s="14" t="s">
        <v>33</v>
      </c>
      <c r="AX291" s="14" t="s">
        <v>83</v>
      </c>
      <c r="AY291" s="231" t="s">
        <v>150</v>
      </c>
    </row>
    <row r="292" spans="1:65" s="2" customFormat="1" ht="21.75" customHeight="1">
      <c r="A292" s="35"/>
      <c r="B292" s="36"/>
      <c r="C292" s="246" t="s">
        <v>619</v>
      </c>
      <c r="D292" s="246" t="s">
        <v>289</v>
      </c>
      <c r="E292" s="247" t="s">
        <v>3538</v>
      </c>
      <c r="F292" s="248" t="s">
        <v>3539</v>
      </c>
      <c r="G292" s="249" t="s">
        <v>490</v>
      </c>
      <c r="H292" s="250">
        <v>2</v>
      </c>
      <c r="I292" s="251"/>
      <c r="J292" s="252">
        <f>ROUND(I292*H292,2)</f>
        <v>0</v>
      </c>
      <c r="K292" s="248" t="s">
        <v>321</v>
      </c>
      <c r="L292" s="253"/>
      <c r="M292" s="254" t="s">
        <v>1</v>
      </c>
      <c r="N292" s="255" t="s">
        <v>41</v>
      </c>
      <c r="O292" s="72"/>
      <c r="P292" s="201">
        <f>O292*H292</f>
        <v>0</v>
      </c>
      <c r="Q292" s="201">
        <v>0</v>
      </c>
      <c r="R292" s="201">
        <f>Q292*H292</f>
        <v>0</v>
      </c>
      <c r="S292" s="201">
        <v>0</v>
      </c>
      <c r="T292" s="202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3" t="s">
        <v>292</v>
      </c>
      <c r="AT292" s="203" t="s">
        <v>289</v>
      </c>
      <c r="AU292" s="203" t="s">
        <v>85</v>
      </c>
      <c r="AY292" s="18" t="s">
        <v>150</v>
      </c>
      <c r="BE292" s="204">
        <f>IF(N292="základní",J292,0)</f>
        <v>0</v>
      </c>
      <c r="BF292" s="204">
        <f>IF(N292="snížená",J292,0)</f>
        <v>0</v>
      </c>
      <c r="BG292" s="204">
        <f>IF(N292="zákl. přenesená",J292,0)</f>
        <v>0</v>
      </c>
      <c r="BH292" s="204">
        <f>IF(N292="sníž. přenesená",J292,0)</f>
        <v>0</v>
      </c>
      <c r="BI292" s="204">
        <f>IF(N292="nulová",J292,0)</f>
        <v>0</v>
      </c>
      <c r="BJ292" s="18" t="s">
        <v>83</v>
      </c>
      <c r="BK292" s="204">
        <f>ROUND(I292*H292,2)</f>
        <v>0</v>
      </c>
      <c r="BL292" s="18" t="s">
        <v>157</v>
      </c>
      <c r="BM292" s="203" t="s">
        <v>3540</v>
      </c>
    </row>
    <row r="293" spans="1:65" s="2" customFormat="1">
      <c r="A293" s="35"/>
      <c r="B293" s="36"/>
      <c r="C293" s="37"/>
      <c r="D293" s="205" t="s">
        <v>159</v>
      </c>
      <c r="E293" s="37"/>
      <c r="F293" s="206" t="s">
        <v>3539</v>
      </c>
      <c r="G293" s="37"/>
      <c r="H293" s="37"/>
      <c r="I293" s="207"/>
      <c r="J293" s="37"/>
      <c r="K293" s="37"/>
      <c r="L293" s="40"/>
      <c r="M293" s="208"/>
      <c r="N293" s="209"/>
      <c r="O293" s="72"/>
      <c r="P293" s="72"/>
      <c r="Q293" s="72"/>
      <c r="R293" s="72"/>
      <c r="S293" s="72"/>
      <c r="T293" s="73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159</v>
      </c>
      <c r="AU293" s="18" t="s">
        <v>85</v>
      </c>
    </row>
    <row r="294" spans="1:65" s="2" customFormat="1" ht="24.2" customHeight="1">
      <c r="A294" s="35"/>
      <c r="B294" s="36"/>
      <c r="C294" s="192" t="s">
        <v>624</v>
      </c>
      <c r="D294" s="192" t="s">
        <v>152</v>
      </c>
      <c r="E294" s="193" t="s">
        <v>3541</v>
      </c>
      <c r="F294" s="194" t="s">
        <v>3542</v>
      </c>
      <c r="G294" s="195" t="s">
        <v>490</v>
      </c>
      <c r="H294" s="196">
        <v>1</v>
      </c>
      <c r="I294" s="197"/>
      <c r="J294" s="198">
        <f>ROUND(I294*H294,2)</f>
        <v>0</v>
      </c>
      <c r="K294" s="194" t="s">
        <v>156</v>
      </c>
      <c r="L294" s="40"/>
      <c r="M294" s="199" t="s">
        <v>1</v>
      </c>
      <c r="N294" s="200" t="s">
        <v>41</v>
      </c>
      <c r="O294" s="72"/>
      <c r="P294" s="201">
        <f>O294*H294</f>
        <v>0</v>
      </c>
      <c r="Q294" s="201">
        <v>0</v>
      </c>
      <c r="R294" s="201">
        <f>Q294*H294</f>
        <v>0</v>
      </c>
      <c r="S294" s="201">
        <v>0</v>
      </c>
      <c r="T294" s="202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3" t="s">
        <v>157</v>
      </c>
      <c r="AT294" s="203" t="s">
        <v>152</v>
      </c>
      <c r="AU294" s="203" t="s">
        <v>85</v>
      </c>
      <c r="AY294" s="18" t="s">
        <v>150</v>
      </c>
      <c r="BE294" s="204">
        <f>IF(N294="základní",J294,0)</f>
        <v>0</v>
      </c>
      <c r="BF294" s="204">
        <f>IF(N294="snížená",J294,0)</f>
        <v>0</v>
      </c>
      <c r="BG294" s="204">
        <f>IF(N294="zákl. přenesená",J294,0)</f>
        <v>0</v>
      </c>
      <c r="BH294" s="204">
        <f>IF(N294="sníž. přenesená",J294,0)</f>
        <v>0</v>
      </c>
      <c r="BI294" s="204">
        <f>IF(N294="nulová",J294,0)</f>
        <v>0</v>
      </c>
      <c r="BJ294" s="18" t="s">
        <v>83</v>
      </c>
      <c r="BK294" s="204">
        <f>ROUND(I294*H294,2)</f>
        <v>0</v>
      </c>
      <c r="BL294" s="18" t="s">
        <v>157</v>
      </c>
      <c r="BM294" s="203" t="s">
        <v>3543</v>
      </c>
    </row>
    <row r="295" spans="1:65" s="2" customFormat="1" ht="19.5">
      <c r="A295" s="35"/>
      <c r="B295" s="36"/>
      <c r="C295" s="37"/>
      <c r="D295" s="205" t="s">
        <v>159</v>
      </c>
      <c r="E295" s="37"/>
      <c r="F295" s="206" t="s">
        <v>3544</v>
      </c>
      <c r="G295" s="37"/>
      <c r="H295" s="37"/>
      <c r="I295" s="207"/>
      <c r="J295" s="37"/>
      <c r="K295" s="37"/>
      <c r="L295" s="40"/>
      <c r="M295" s="208"/>
      <c r="N295" s="209"/>
      <c r="O295" s="72"/>
      <c r="P295" s="72"/>
      <c r="Q295" s="72"/>
      <c r="R295" s="72"/>
      <c r="S295" s="72"/>
      <c r="T295" s="73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159</v>
      </c>
      <c r="AU295" s="18" t="s">
        <v>85</v>
      </c>
    </row>
    <row r="296" spans="1:65" s="13" customFormat="1">
      <c r="B296" s="210"/>
      <c r="C296" s="211"/>
      <c r="D296" s="205" t="s">
        <v>161</v>
      </c>
      <c r="E296" s="212" t="s">
        <v>1</v>
      </c>
      <c r="F296" s="213" t="s">
        <v>3545</v>
      </c>
      <c r="G296" s="211"/>
      <c r="H296" s="214">
        <v>1</v>
      </c>
      <c r="I296" s="215"/>
      <c r="J296" s="211"/>
      <c r="K296" s="211"/>
      <c r="L296" s="216"/>
      <c r="M296" s="217"/>
      <c r="N296" s="218"/>
      <c r="O296" s="218"/>
      <c r="P296" s="218"/>
      <c r="Q296" s="218"/>
      <c r="R296" s="218"/>
      <c r="S296" s="218"/>
      <c r="T296" s="219"/>
      <c r="AT296" s="220" t="s">
        <v>161</v>
      </c>
      <c r="AU296" s="220" t="s">
        <v>85</v>
      </c>
      <c r="AV296" s="13" t="s">
        <v>85</v>
      </c>
      <c r="AW296" s="13" t="s">
        <v>33</v>
      </c>
      <c r="AX296" s="13" t="s">
        <v>76</v>
      </c>
      <c r="AY296" s="220" t="s">
        <v>150</v>
      </c>
    </row>
    <row r="297" spans="1:65" s="14" customFormat="1">
      <c r="B297" s="221"/>
      <c r="C297" s="222"/>
      <c r="D297" s="205" t="s">
        <v>161</v>
      </c>
      <c r="E297" s="223" t="s">
        <v>1</v>
      </c>
      <c r="F297" s="224" t="s">
        <v>163</v>
      </c>
      <c r="G297" s="222"/>
      <c r="H297" s="225">
        <v>1</v>
      </c>
      <c r="I297" s="226"/>
      <c r="J297" s="222"/>
      <c r="K297" s="222"/>
      <c r="L297" s="227"/>
      <c r="M297" s="228"/>
      <c r="N297" s="229"/>
      <c r="O297" s="229"/>
      <c r="P297" s="229"/>
      <c r="Q297" s="229"/>
      <c r="R297" s="229"/>
      <c r="S297" s="229"/>
      <c r="T297" s="230"/>
      <c r="AT297" s="231" t="s">
        <v>161</v>
      </c>
      <c r="AU297" s="231" t="s">
        <v>85</v>
      </c>
      <c r="AV297" s="14" t="s">
        <v>157</v>
      </c>
      <c r="AW297" s="14" t="s">
        <v>33</v>
      </c>
      <c r="AX297" s="14" t="s">
        <v>83</v>
      </c>
      <c r="AY297" s="231" t="s">
        <v>150</v>
      </c>
    </row>
    <row r="298" spans="1:65" s="2" customFormat="1" ht="24.2" customHeight="1">
      <c r="A298" s="35"/>
      <c r="B298" s="36"/>
      <c r="C298" s="246" t="s">
        <v>628</v>
      </c>
      <c r="D298" s="246" t="s">
        <v>289</v>
      </c>
      <c r="E298" s="247" t="s">
        <v>3546</v>
      </c>
      <c r="F298" s="248" t="s">
        <v>3547</v>
      </c>
      <c r="G298" s="249" t="s">
        <v>490</v>
      </c>
      <c r="H298" s="250">
        <v>1</v>
      </c>
      <c r="I298" s="251"/>
      <c r="J298" s="252">
        <f>ROUND(I298*H298,2)</f>
        <v>0</v>
      </c>
      <c r="K298" s="248" t="s">
        <v>156</v>
      </c>
      <c r="L298" s="253"/>
      <c r="M298" s="254" t="s">
        <v>1</v>
      </c>
      <c r="N298" s="255" t="s">
        <v>41</v>
      </c>
      <c r="O298" s="72"/>
      <c r="P298" s="201">
        <f>O298*H298</f>
        <v>0</v>
      </c>
      <c r="Q298" s="201">
        <v>1.6000000000000001E-3</v>
      </c>
      <c r="R298" s="201">
        <f>Q298*H298</f>
        <v>1.6000000000000001E-3</v>
      </c>
      <c r="S298" s="201">
        <v>0</v>
      </c>
      <c r="T298" s="202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3" t="s">
        <v>292</v>
      </c>
      <c r="AT298" s="203" t="s">
        <v>289</v>
      </c>
      <c r="AU298" s="203" t="s">
        <v>85</v>
      </c>
      <c r="AY298" s="18" t="s">
        <v>150</v>
      </c>
      <c r="BE298" s="204">
        <f>IF(N298="základní",J298,0)</f>
        <v>0</v>
      </c>
      <c r="BF298" s="204">
        <f>IF(N298="snížená",J298,0)</f>
        <v>0</v>
      </c>
      <c r="BG298" s="204">
        <f>IF(N298="zákl. přenesená",J298,0)</f>
        <v>0</v>
      </c>
      <c r="BH298" s="204">
        <f>IF(N298="sníž. přenesená",J298,0)</f>
        <v>0</v>
      </c>
      <c r="BI298" s="204">
        <f>IF(N298="nulová",J298,0)</f>
        <v>0</v>
      </c>
      <c r="BJ298" s="18" t="s">
        <v>83</v>
      </c>
      <c r="BK298" s="204">
        <f>ROUND(I298*H298,2)</f>
        <v>0</v>
      </c>
      <c r="BL298" s="18" t="s">
        <v>157</v>
      </c>
      <c r="BM298" s="203" t="s">
        <v>3548</v>
      </c>
    </row>
    <row r="299" spans="1:65" s="2" customFormat="1" ht="19.5">
      <c r="A299" s="35"/>
      <c r="B299" s="36"/>
      <c r="C299" s="37"/>
      <c r="D299" s="205" t="s">
        <v>159</v>
      </c>
      <c r="E299" s="37"/>
      <c r="F299" s="206" t="s">
        <v>3547</v>
      </c>
      <c r="G299" s="37"/>
      <c r="H299" s="37"/>
      <c r="I299" s="207"/>
      <c r="J299" s="37"/>
      <c r="K299" s="37"/>
      <c r="L299" s="40"/>
      <c r="M299" s="208"/>
      <c r="N299" s="209"/>
      <c r="O299" s="72"/>
      <c r="P299" s="72"/>
      <c r="Q299" s="72"/>
      <c r="R299" s="72"/>
      <c r="S299" s="72"/>
      <c r="T299" s="73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159</v>
      </c>
      <c r="AU299" s="18" t="s">
        <v>85</v>
      </c>
    </row>
    <row r="300" spans="1:65" s="2" customFormat="1" ht="24.2" customHeight="1">
      <c r="A300" s="35"/>
      <c r="B300" s="36"/>
      <c r="C300" s="192" t="s">
        <v>635</v>
      </c>
      <c r="D300" s="192" t="s">
        <v>152</v>
      </c>
      <c r="E300" s="193" t="s">
        <v>3549</v>
      </c>
      <c r="F300" s="194" t="s">
        <v>3550</v>
      </c>
      <c r="G300" s="195" t="s">
        <v>490</v>
      </c>
      <c r="H300" s="196">
        <v>1</v>
      </c>
      <c r="I300" s="197"/>
      <c r="J300" s="198">
        <f>ROUND(I300*H300,2)</f>
        <v>0</v>
      </c>
      <c r="K300" s="194" t="s">
        <v>156</v>
      </c>
      <c r="L300" s="40"/>
      <c r="M300" s="199" t="s">
        <v>1</v>
      </c>
      <c r="N300" s="200" t="s">
        <v>41</v>
      </c>
      <c r="O300" s="72"/>
      <c r="P300" s="201">
        <f>O300*H300</f>
        <v>0</v>
      </c>
      <c r="Q300" s="201">
        <v>0</v>
      </c>
      <c r="R300" s="201">
        <f>Q300*H300</f>
        <v>0</v>
      </c>
      <c r="S300" s="201">
        <v>0</v>
      </c>
      <c r="T300" s="202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3" t="s">
        <v>157</v>
      </c>
      <c r="AT300" s="203" t="s">
        <v>152</v>
      </c>
      <c r="AU300" s="203" t="s">
        <v>85</v>
      </c>
      <c r="AY300" s="18" t="s">
        <v>150</v>
      </c>
      <c r="BE300" s="204">
        <f>IF(N300="základní",J300,0)</f>
        <v>0</v>
      </c>
      <c r="BF300" s="204">
        <f>IF(N300="snížená",J300,0)</f>
        <v>0</v>
      </c>
      <c r="BG300" s="204">
        <f>IF(N300="zákl. přenesená",J300,0)</f>
        <v>0</v>
      </c>
      <c r="BH300" s="204">
        <f>IF(N300="sníž. přenesená",J300,0)</f>
        <v>0</v>
      </c>
      <c r="BI300" s="204">
        <f>IF(N300="nulová",J300,0)</f>
        <v>0</v>
      </c>
      <c r="BJ300" s="18" t="s">
        <v>83</v>
      </c>
      <c r="BK300" s="204">
        <f>ROUND(I300*H300,2)</f>
        <v>0</v>
      </c>
      <c r="BL300" s="18" t="s">
        <v>157</v>
      </c>
      <c r="BM300" s="203" t="s">
        <v>3551</v>
      </c>
    </row>
    <row r="301" spans="1:65" s="2" customFormat="1" ht="19.5">
      <c r="A301" s="35"/>
      <c r="B301" s="36"/>
      <c r="C301" s="37"/>
      <c r="D301" s="205" t="s">
        <v>159</v>
      </c>
      <c r="E301" s="37"/>
      <c r="F301" s="206" t="s">
        <v>3552</v>
      </c>
      <c r="G301" s="37"/>
      <c r="H301" s="37"/>
      <c r="I301" s="207"/>
      <c r="J301" s="37"/>
      <c r="K301" s="37"/>
      <c r="L301" s="40"/>
      <c r="M301" s="208"/>
      <c r="N301" s="209"/>
      <c r="O301" s="72"/>
      <c r="P301" s="72"/>
      <c r="Q301" s="72"/>
      <c r="R301" s="72"/>
      <c r="S301" s="72"/>
      <c r="T301" s="73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159</v>
      </c>
      <c r="AU301" s="18" t="s">
        <v>85</v>
      </c>
    </row>
    <row r="302" spans="1:65" s="13" customFormat="1">
      <c r="B302" s="210"/>
      <c r="C302" s="211"/>
      <c r="D302" s="205" t="s">
        <v>161</v>
      </c>
      <c r="E302" s="212" t="s">
        <v>1</v>
      </c>
      <c r="F302" s="213" t="s">
        <v>3553</v>
      </c>
      <c r="G302" s="211"/>
      <c r="H302" s="214">
        <v>1</v>
      </c>
      <c r="I302" s="215"/>
      <c r="J302" s="211"/>
      <c r="K302" s="211"/>
      <c r="L302" s="216"/>
      <c r="M302" s="217"/>
      <c r="N302" s="218"/>
      <c r="O302" s="218"/>
      <c r="P302" s="218"/>
      <c r="Q302" s="218"/>
      <c r="R302" s="218"/>
      <c r="S302" s="218"/>
      <c r="T302" s="219"/>
      <c r="AT302" s="220" t="s">
        <v>161</v>
      </c>
      <c r="AU302" s="220" t="s">
        <v>85</v>
      </c>
      <c r="AV302" s="13" t="s">
        <v>85</v>
      </c>
      <c r="AW302" s="13" t="s">
        <v>33</v>
      </c>
      <c r="AX302" s="13" t="s">
        <v>76</v>
      </c>
      <c r="AY302" s="220" t="s">
        <v>150</v>
      </c>
    </row>
    <row r="303" spans="1:65" s="14" customFormat="1">
      <c r="B303" s="221"/>
      <c r="C303" s="222"/>
      <c r="D303" s="205" t="s">
        <v>161</v>
      </c>
      <c r="E303" s="223" t="s">
        <v>1</v>
      </c>
      <c r="F303" s="224" t="s">
        <v>163</v>
      </c>
      <c r="G303" s="222"/>
      <c r="H303" s="225">
        <v>1</v>
      </c>
      <c r="I303" s="226"/>
      <c r="J303" s="222"/>
      <c r="K303" s="222"/>
      <c r="L303" s="227"/>
      <c r="M303" s="228"/>
      <c r="N303" s="229"/>
      <c r="O303" s="229"/>
      <c r="P303" s="229"/>
      <c r="Q303" s="229"/>
      <c r="R303" s="229"/>
      <c r="S303" s="229"/>
      <c r="T303" s="230"/>
      <c r="AT303" s="231" t="s">
        <v>161</v>
      </c>
      <c r="AU303" s="231" t="s">
        <v>85</v>
      </c>
      <c r="AV303" s="14" t="s">
        <v>157</v>
      </c>
      <c r="AW303" s="14" t="s">
        <v>33</v>
      </c>
      <c r="AX303" s="14" t="s">
        <v>83</v>
      </c>
      <c r="AY303" s="231" t="s">
        <v>150</v>
      </c>
    </row>
    <row r="304" spans="1:65" s="2" customFormat="1" ht="24.2" customHeight="1">
      <c r="A304" s="35"/>
      <c r="B304" s="36"/>
      <c r="C304" s="246" t="s">
        <v>640</v>
      </c>
      <c r="D304" s="246" t="s">
        <v>289</v>
      </c>
      <c r="E304" s="247" t="s">
        <v>3554</v>
      </c>
      <c r="F304" s="248" t="s">
        <v>3555</v>
      </c>
      <c r="G304" s="249" t="s">
        <v>490</v>
      </c>
      <c r="H304" s="250">
        <v>1</v>
      </c>
      <c r="I304" s="251"/>
      <c r="J304" s="252">
        <f>ROUND(I304*H304,2)</f>
        <v>0</v>
      </c>
      <c r="K304" s="248" t="s">
        <v>156</v>
      </c>
      <c r="L304" s="253"/>
      <c r="M304" s="254" t="s">
        <v>1</v>
      </c>
      <c r="N304" s="255" t="s">
        <v>41</v>
      </c>
      <c r="O304" s="72"/>
      <c r="P304" s="201">
        <f>O304*H304</f>
        <v>0</v>
      </c>
      <c r="Q304" s="201">
        <v>8.0000000000000004E-4</v>
      </c>
      <c r="R304" s="201">
        <f>Q304*H304</f>
        <v>8.0000000000000004E-4</v>
      </c>
      <c r="S304" s="201">
        <v>0</v>
      </c>
      <c r="T304" s="202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3" t="s">
        <v>292</v>
      </c>
      <c r="AT304" s="203" t="s">
        <v>289</v>
      </c>
      <c r="AU304" s="203" t="s">
        <v>85</v>
      </c>
      <c r="AY304" s="18" t="s">
        <v>150</v>
      </c>
      <c r="BE304" s="204">
        <f>IF(N304="základní",J304,0)</f>
        <v>0</v>
      </c>
      <c r="BF304" s="204">
        <f>IF(N304="snížená",J304,0)</f>
        <v>0</v>
      </c>
      <c r="BG304" s="204">
        <f>IF(N304="zákl. přenesená",J304,0)</f>
        <v>0</v>
      </c>
      <c r="BH304" s="204">
        <f>IF(N304="sníž. přenesená",J304,0)</f>
        <v>0</v>
      </c>
      <c r="BI304" s="204">
        <f>IF(N304="nulová",J304,0)</f>
        <v>0</v>
      </c>
      <c r="BJ304" s="18" t="s">
        <v>83</v>
      </c>
      <c r="BK304" s="204">
        <f>ROUND(I304*H304,2)</f>
        <v>0</v>
      </c>
      <c r="BL304" s="18" t="s">
        <v>157</v>
      </c>
      <c r="BM304" s="203" t="s">
        <v>3556</v>
      </c>
    </row>
    <row r="305" spans="1:65" s="2" customFormat="1" ht="19.5">
      <c r="A305" s="35"/>
      <c r="B305" s="36"/>
      <c r="C305" s="37"/>
      <c r="D305" s="205" t="s">
        <v>159</v>
      </c>
      <c r="E305" s="37"/>
      <c r="F305" s="206" t="s">
        <v>3555</v>
      </c>
      <c r="G305" s="37"/>
      <c r="H305" s="37"/>
      <c r="I305" s="207"/>
      <c r="J305" s="37"/>
      <c r="K305" s="37"/>
      <c r="L305" s="40"/>
      <c r="M305" s="208"/>
      <c r="N305" s="209"/>
      <c r="O305" s="72"/>
      <c r="P305" s="72"/>
      <c r="Q305" s="72"/>
      <c r="R305" s="72"/>
      <c r="S305" s="72"/>
      <c r="T305" s="73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159</v>
      </c>
      <c r="AU305" s="18" t="s">
        <v>85</v>
      </c>
    </row>
    <row r="306" spans="1:65" s="13" customFormat="1">
      <c r="B306" s="210"/>
      <c r="C306" s="211"/>
      <c r="D306" s="205" t="s">
        <v>161</v>
      </c>
      <c r="E306" s="212" t="s">
        <v>1</v>
      </c>
      <c r="F306" s="213" t="s">
        <v>3557</v>
      </c>
      <c r="G306" s="211"/>
      <c r="H306" s="214">
        <v>1</v>
      </c>
      <c r="I306" s="215"/>
      <c r="J306" s="211"/>
      <c r="K306" s="211"/>
      <c r="L306" s="216"/>
      <c r="M306" s="217"/>
      <c r="N306" s="218"/>
      <c r="O306" s="218"/>
      <c r="P306" s="218"/>
      <c r="Q306" s="218"/>
      <c r="R306" s="218"/>
      <c r="S306" s="218"/>
      <c r="T306" s="219"/>
      <c r="AT306" s="220" t="s">
        <v>161</v>
      </c>
      <c r="AU306" s="220" t="s">
        <v>85</v>
      </c>
      <c r="AV306" s="13" t="s">
        <v>85</v>
      </c>
      <c r="AW306" s="13" t="s">
        <v>33</v>
      </c>
      <c r="AX306" s="13" t="s">
        <v>76</v>
      </c>
      <c r="AY306" s="220" t="s">
        <v>150</v>
      </c>
    </row>
    <row r="307" spans="1:65" s="14" customFormat="1">
      <c r="B307" s="221"/>
      <c r="C307" s="222"/>
      <c r="D307" s="205" t="s">
        <v>161</v>
      </c>
      <c r="E307" s="223" t="s">
        <v>1</v>
      </c>
      <c r="F307" s="224" t="s">
        <v>163</v>
      </c>
      <c r="G307" s="222"/>
      <c r="H307" s="225">
        <v>1</v>
      </c>
      <c r="I307" s="226"/>
      <c r="J307" s="222"/>
      <c r="K307" s="222"/>
      <c r="L307" s="227"/>
      <c r="M307" s="228"/>
      <c r="N307" s="229"/>
      <c r="O307" s="229"/>
      <c r="P307" s="229"/>
      <c r="Q307" s="229"/>
      <c r="R307" s="229"/>
      <c r="S307" s="229"/>
      <c r="T307" s="230"/>
      <c r="AT307" s="231" t="s">
        <v>161</v>
      </c>
      <c r="AU307" s="231" t="s">
        <v>85</v>
      </c>
      <c r="AV307" s="14" t="s">
        <v>157</v>
      </c>
      <c r="AW307" s="14" t="s">
        <v>33</v>
      </c>
      <c r="AX307" s="14" t="s">
        <v>83</v>
      </c>
      <c r="AY307" s="231" t="s">
        <v>150</v>
      </c>
    </row>
    <row r="308" spans="1:65" s="2" customFormat="1" ht="37.9" customHeight="1">
      <c r="A308" s="35"/>
      <c r="B308" s="36"/>
      <c r="C308" s="192" t="s">
        <v>646</v>
      </c>
      <c r="D308" s="192" t="s">
        <v>152</v>
      </c>
      <c r="E308" s="193" t="s">
        <v>3558</v>
      </c>
      <c r="F308" s="194" t="s">
        <v>3559</v>
      </c>
      <c r="G308" s="195" t="s">
        <v>363</v>
      </c>
      <c r="H308" s="196">
        <v>1</v>
      </c>
      <c r="I308" s="197"/>
      <c r="J308" s="198">
        <f>ROUND(I308*H308,2)</f>
        <v>0</v>
      </c>
      <c r="K308" s="194" t="s">
        <v>156</v>
      </c>
      <c r="L308" s="40"/>
      <c r="M308" s="199" t="s">
        <v>1</v>
      </c>
      <c r="N308" s="200" t="s">
        <v>41</v>
      </c>
      <c r="O308" s="72"/>
      <c r="P308" s="201">
        <f>O308*H308</f>
        <v>0</v>
      </c>
      <c r="Q308" s="201">
        <v>1.67E-3</v>
      </c>
      <c r="R308" s="201">
        <f>Q308*H308</f>
        <v>1.67E-3</v>
      </c>
      <c r="S308" s="201">
        <v>0</v>
      </c>
      <c r="T308" s="202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3" t="s">
        <v>157</v>
      </c>
      <c r="AT308" s="203" t="s">
        <v>152</v>
      </c>
      <c r="AU308" s="203" t="s">
        <v>85</v>
      </c>
      <c r="AY308" s="18" t="s">
        <v>150</v>
      </c>
      <c r="BE308" s="204">
        <f>IF(N308="základní",J308,0)</f>
        <v>0</v>
      </c>
      <c r="BF308" s="204">
        <f>IF(N308="snížená",J308,0)</f>
        <v>0</v>
      </c>
      <c r="BG308" s="204">
        <f>IF(N308="zákl. přenesená",J308,0)</f>
        <v>0</v>
      </c>
      <c r="BH308" s="204">
        <f>IF(N308="sníž. přenesená",J308,0)</f>
        <v>0</v>
      </c>
      <c r="BI308" s="204">
        <f>IF(N308="nulová",J308,0)</f>
        <v>0</v>
      </c>
      <c r="BJ308" s="18" t="s">
        <v>83</v>
      </c>
      <c r="BK308" s="204">
        <f>ROUND(I308*H308,2)</f>
        <v>0</v>
      </c>
      <c r="BL308" s="18" t="s">
        <v>157</v>
      </c>
      <c r="BM308" s="203" t="s">
        <v>3560</v>
      </c>
    </row>
    <row r="309" spans="1:65" s="2" customFormat="1" ht="19.5">
      <c r="A309" s="35"/>
      <c r="B309" s="36"/>
      <c r="C309" s="37"/>
      <c r="D309" s="205" t="s">
        <v>159</v>
      </c>
      <c r="E309" s="37"/>
      <c r="F309" s="206" t="s">
        <v>3561</v>
      </c>
      <c r="G309" s="37"/>
      <c r="H309" s="37"/>
      <c r="I309" s="207"/>
      <c r="J309" s="37"/>
      <c r="K309" s="37"/>
      <c r="L309" s="40"/>
      <c r="M309" s="208"/>
      <c r="N309" s="209"/>
      <c r="O309" s="72"/>
      <c r="P309" s="72"/>
      <c r="Q309" s="72"/>
      <c r="R309" s="72"/>
      <c r="S309" s="72"/>
      <c r="T309" s="73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159</v>
      </c>
      <c r="AU309" s="18" t="s">
        <v>85</v>
      </c>
    </row>
    <row r="310" spans="1:65" s="13" customFormat="1">
      <c r="B310" s="210"/>
      <c r="C310" s="211"/>
      <c r="D310" s="205" t="s">
        <v>161</v>
      </c>
      <c r="E310" s="212" t="s">
        <v>1</v>
      </c>
      <c r="F310" s="213" t="s">
        <v>3562</v>
      </c>
      <c r="G310" s="211"/>
      <c r="H310" s="214">
        <v>1</v>
      </c>
      <c r="I310" s="215"/>
      <c r="J310" s="211"/>
      <c r="K310" s="211"/>
      <c r="L310" s="216"/>
      <c r="M310" s="217"/>
      <c r="N310" s="218"/>
      <c r="O310" s="218"/>
      <c r="P310" s="218"/>
      <c r="Q310" s="218"/>
      <c r="R310" s="218"/>
      <c r="S310" s="218"/>
      <c r="T310" s="219"/>
      <c r="AT310" s="220" t="s">
        <v>161</v>
      </c>
      <c r="AU310" s="220" t="s">
        <v>85</v>
      </c>
      <c r="AV310" s="13" t="s">
        <v>85</v>
      </c>
      <c r="AW310" s="13" t="s">
        <v>33</v>
      </c>
      <c r="AX310" s="13" t="s">
        <v>76</v>
      </c>
      <c r="AY310" s="220" t="s">
        <v>150</v>
      </c>
    </row>
    <row r="311" spans="1:65" s="14" customFormat="1">
      <c r="B311" s="221"/>
      <c r="C311" s="222"/>
      <c r="D311" s="205" t="s">
        <v>161</v>
      </c>
      <c r="E311" s="223" t="s">
        <v>1</v>
      </c>
      <c r="F311" s="224" t="s">
        <v>163</v>
      </c>
      <c r="G311" s="222"/>
      <c r="H311" s="225">
        <v>1</v>
      </c>
      <c r="I311" s="226"/>
      <c r="J311" s="222"/>
      <c r="K311" s="222"/>
      <c r="L311" s="227"/>
      <c r="M311" s="228"/>
      <c r="N311" s="229"/>
      <c r="O311" s="229"/>
      <c r="P311" s="229"/>
      <c r="Q311" s="229"/>
      <c r="R311" s="229"/>
      <c r="S311" s="229"/>
      <c r="T311" s="230"/>
      <c r="AT311" s="231" t="s">
        <v>161</v>
      </c>
      <c r="AU311" s="231" t="s">
        <v>85</v>
      </c>
      <c r="AV311" s="14" t="s">
        <v>157</v>
      </c>
      <c r="AW311" s="14" t="s">
        <v>33</v>
      </c>
      <c r="AX311" s="14" t="s">
        <v>83</v>
      </c>
      <c r="AY311" s="231" t="s">
        <v>150</v>
      </c>
    </row>
    <row r="312" spans="1:65" s="12" customFormat="1" ht="22.9" customHeight="1">
      <c r="B312" s="176"/>
      <c r="C312" s="177"/>
      <c r="D312" s="178" t="s">
        <v>75</v>
      </c>
      <c r="E312" s="190" t="s">
        <v>3563</v>
      </c>
      <c r="F312" s="190" t="s">
        <v>3564</v>
      </c>
      <c r="G312" s="177"/>
      <c r="H312" s="177"/>
      <c r="I312" s="180"/>
      <c r="J312" s="191">
        <f>BK312</f>
        <v>0</v>
      </c>
      <c r="K312" s="177"/>
      <c r="L312" s="182"/>
      <c r="M312" s="183"/>
      <c r="N312" s="184"/>
      <c r="O312" s="184"/>
      <c r="P312" s="185">
        <f>P313+SUM(P314:P366)</f>
        <v>0</v>
      </c>
      <c r="Q312" s="184"/>
      <c r="R312" s="185">
        <f>R313+SUM(R314:R366)</f>
        <v>5.917E-2</v>
      </c>
      <c r="S312" s="184"/>
      <c r="T312" s="186">
        <f>T313+SUM(T314:T366)</f>
        <v>0</v>
      </c>
      <c r="AR312" s="187" t="s">
        <v>85</v>
      </c>
      <c r="AT312" s="188" t="s">
        <v>75</v>
      </c>
      <c r="AU312" s="188" t="s">
        <v>83</v>
      </c>
      <c r="AY312" s="187" t="s">
        <v>150</v>
      </c>
      <c r="BK312" s="189">
        <f>BK313+SUM(BK314:BK366)</f>
        <v>0</v>
      </c>
    </row>
    <row r="313" spans="1:65" s="2" customFormat="1" ht="24.2" customHeight="1">
      <c r="A313" s="35"/>
      <c r="B313" s="36"/>
      <c r="C313" s="192" t="s">
        <v>652</v>
      </c>
      <c r="D313" s="192" t="s">
        <v>152</v>
      </c>
      <c r="E313" s="193" t="s">
        <v>3565</v>
      </c>
      <c r="F313" s="194" t="s">
        <v>3566</v>
      </c>
      <c r="G313" s="195" t="s">
        <v>490</v>
      </c>
      <c r="H313" s="196">
        <v>1</v>
      </c>
      <c r="I313" s="197"/>
      <c r="J313" s="198">
        <f>ROUND(I313*H313,2)</f>
        <v>0</v>
      </c>
      <c r="K313" s="194" t="s">
        <v>156</v>
      </c>
      <c r="L313" s="40"/>
      <c r="M313" s="199" t="s">
        <v>1</v>
      </c>
      <c r="N313" s="200" t="s">
        <v>41</v>
      </c>
      <c r="O313" s="72"/>
      <c r="P313" s="201">
        <f>O313*H313</f>
        <v>0</v>
      </c>
      <c r="Q313" s="201">
        <v>0</v>
      </c>
      <c r="R313" s="201">
        <f>Q313*H313</f>
        <v>0</v>
      </c>
      <c r="S313" s="201">
        <v>0</v>
      </c>
      <c r="T313" s="202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3" t="s">
        <v>157</v>
      </c>
      <c r="AT313" s="203" t="s">
        <v>152</v>
      </c>
      <c r="AU313" s="203" t="s">
        <v>85</v>
      </c>
      <c r="AY313" s="18" t="s">
        <v>150</v>
      </c>
      <c r="BE313" s="204">
        <f>IF(N313="základní",J313,0)</f>
        <v>0</v>
      </c>
      <c r="BF313" s="204">
        <f>IF(N313="snížená",J313,0)</f>
        <v>0</v>
      </c>
      <c r="BG313" s="204">
        <f>IF(N313="zákl. přenesená",J313,0)</f>
        <v>0</v>
      </c>
      <c r="BH313" s="204">
        <f>IF(N313="sníž. přenesená",J313,0)</f>
        <v>0</v>
      </c>
      <c r="BI313" s="204">
        <f>IF(N313="nulová",J313,0)</f>
        <v>0</v>
      </c>
      <c r="BJ313" s="18" t="s">
        <v>83</v>
      </c>
      <c r="BK313" s="204">
        <f>ROUND(I313*H313,2)</f>
        <v>0</v>
      </c>
      <c r="BL313" s="18" t="s">
        <v>157</v>
      </c>
      <c r="BM313" s="203" t="s">
        <v>3567</v>
      </c>
    </row>
    <row r="314" spans="1:65" s="2" customFormat="1" ht="19.5">
      <c r="A314" s="35"/>
      <c r="B314" s="36"/>
      <c r="C314" s="37"/>
      <c r="D314" s="205" t="s">
        <v>159</v>
      </c>
      <c r="E314" s="37"/>
      <c r="F314" s="206" t="s">
        <v>3568</v>
      </c>
      <c r="G314" s="37"/>
      <c r="H314" s="37"/>
      <c r="I314" s="207"/>
      <c r="J314" s="37"/>
      <c r="K314" s="37"/>
      <c r="L314" s="40"/>
      <c r="M314" s="208"/>
      <c r="N314" s="209"/>
      <c r="O314" s="72"/>
      <c r="P314" s="72"/>
      <c r="Q314" s="72"/>
      <c r="R314" s="72"/>
      <c r="S314" s="72"/>
      <c r="T314" s="73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159</v>
      </c>
      <c r="AU314" s="18" t="s">
        <v>85</v>
      </c>
    </row>
    <row r="315" spans="1:65" s="13" customFormat="1">
      <c r="B315" s="210"/>
      <c r="C315" s="211"/>
      <c r="D315" s="205" t="s">
        <v>161</v>
      </c>
      <c r="E315" s="212" t="s">
        <v>1</v>
      </c>
      <c r="F315" s="213" t="s">
        <v>3569</v>
      </c>
      <c r="G315" s="211"/>
      <c r="H315" s="214">
        <v>1</v>
      </c>
      <c r="I315" s="215"/>
      <c r="J315" s="211"/>
      <c r="K315" s="211"/>
      <c r="L315" s="216"/>
      <c r="M315" s="217"/>
      <c r="N315" s="218"/>
      <c r="O315" s="218"/>
      <c r="P315" s="218"/>
      <c r="Q315" s="218"/>
      <c r="R315" s="218"/>
      <c r="S315" s="218"/>
      <c r="T315" s="219"/>
      <c r="AT315" s="220" t="s">
        <v>161</v>
      </c>
      <c r="AU315" s="220" t="s">
        <v>85</v>
      </c>
      <c r="AV315" s="13" t="s">
        <v>85</v>
      </c>
      <c r="AW315" s="13" t="s">
        <v>33</v>
      </c>
      <c r="AX315" s="13" t="s">
        <v>76</v>
      </c>
      <c r="AY315" s="220" t="s">
        <v>150</v>
      </c>
    </row>
    <row r="316" spans="1:65" s="14" customFormat="1">
      <c r="B316" s="221"/>
      <c r="C316" s="222"/>
      <c r="D316" s="205" t="s">
        <v>161</v>
      </c>
      <c r="E316" s="223" t="s">
        <v>1</v>
      </c>
      <c r="F316" s="224" t="s">
        <v>163</v>
      </c>
      <c r="G316" s="222"/>
      <c r="H316" s="225">
        <v>1</v>
      </c>
      <c r="I316" s="226"/>
      <c r="J316" s="222"/>
      <c r="K316" s="222"/>
      <c r="L316" s="227"/>
      <c r="M316" s="228"/>
      <c r="N316" s="229"/>
      <c r="O316" s="229"/>
      <c r="P316" s="229"/>
      <c r="Q316" s="229"/>
      <c r="R316" s="229"/>
      <c r="S316" s="229"/>
      <c r="T316" s="230"/>
      <c r="AT316" s="231" t="s">
        <v>161</v>
      </c>
      <c r="AU316" s="231" t="s">
        <v>85</v>
      </c>
      <c r="AV316" s="14" t="s">
        <v>157</v>
      </c>
      <c r="AW316" s="14" t="s">
        <v>33</v>
      </c>
      <c r="AX316" s="14" t="s">
        <v>83</v>
      </c>
      <c r="AY316" s="231" t="s">
        <v>150</v>
      </c>
    </row>
    <row r="317" spans="1:65" s="2" customFormat="1" ht="24.2" customHeight="1">
      <c r="A317" s="35"/>
      <c r="B317" s="36"/>
      <c r="C317" s="246" t="s">
        <v>658</v>
      </c>
      <c r="D317" s="246" t="s">
        <v>289</v>
      </c>
      <c r="E317" s="247" t="s">
        <v>3570</v>
      </c>
      <c r="F317" s="248" t="s">
        <v>3571</v>
      </c>
      <c r="G317" s="249" t="s">
        <v>490</v>
      </c>
      <c r="H317" s="250">
        <v>1</v>
      </c>
      <c r="I317" s="251"/>
      <c r="J317" s="252">
        <f>ROUND(I317*H317,2)</f>
        <v>0</v>
      </c>
      <c r="K317" s="248" t="s">
        <v>156</v>
      </c>
      <c r="L317" s="253"/>
      <c r="M317" s="254" t="s">
        <v>1</v>
      </c>
      <c r="N317" s="255" t="s">
        <v>41</v>
      </c>
      <c r="O317" s="72"/>
      <c r="P317" s="201">
        <f>O317*H317</f>
        <v>0</v>
      </c>
      <c r="Q317" s="201">
        <v>0.04</v>
      </c>
      <c r="R317" s="201">
        <f>Q317*H317</f>
        <v>0.04</v>
      </c>
      <c r="S317" s="201">
        <v>0</v>
      </c>
      <c r="T317" s="202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3" t="s">
        <v>292</v>
      </c>
      <c r="AT317" s="203" t="s">
        <v>289</v>
      </c>
      <c r="AU317" s="203" t="s">
        <v>85</v>
      </c>
      <c r="AY317" s="18" t="s">
        <v>150</v>
      </c>
      <c r="BE317" s="204">
        <f>IF(N317="základní",J317,0)</f>
        <v>0</v>
      </c>
      <c r="BF317" s="204">
        <f>IF(N317="snížená",J317,0)</f>
        <v>0</v>
      </c>
      <c r="BG317" s="204">
        <f>IF(N317="zákl. přenesená",J317,0)</f>
        <v>0</v>
      </c>
      <c r="BH317" s="204">
        <f>IF(N317="sníž. přenesená",J317,0)</f>
        <v>0</v>
      </c>
      <c r="BI317" s="204">
        <f>IF(N317="nulová",J317,0)</f>
        <v>0</v>
      </c>
      <c r="BJ317" s="18" t="s">
        <v>83</v>
      </c>
      <c r="BK317" s="204">
        <f>ROUND(I317*H317,2)</f>
        <v>0</v>
      </c>
      <c r="BL317" s="18" t="s">
        <v>157</v>
      </c>
      <c r="BM317" s="203" t="s">
        <v>3572</v>
      </c>
    </row>
    <row r="318" spans="1:65" s="2" customFormat="1" ht="19.5">
      <c r="A318" s="35"/>
      <c r="B318" s="36"/>
      <c r="C318" s="37"/>
      <c r="D318" s="205" t="s">
        <v>159</v>
      </c>
      <c r="E318" s="37"/>
      <c r="F318" s="206" t="s">
        <v>3571</v>
      </c>
      <c r="G318" s="37"/>
      <c r="H318" s="37"/>
      <c r="I318" s="207"/>
      <c r="J318" s="37"/>
      <c r="K318" s="37"/>
      <c r="L318" s="40"/>
      <c r="M318" s="208"/>
      <c r="N318" s="209"/>
      <c r="O318" s="72"/>
      <c r="P318" s="72"/>
      <c r="Q318" s="72"/>
      <c r="R318" s="72"/>
      <c r="S318" s="72"/>
      <c r="T318" s="73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159</v>
      </c>
      <c r="AU318" s="18" t="s">
        <v>85</v>
      </c>
    </row>
    <row r="319" spans="1:65" s="15" customFormat="1">
      <c r="B319" s="236"/>
      <c r="C319" s="237"/>
      <c r="D319" s="205" t="s">
        <v>161</v>
      </c>
      <c r="E319" s="238" t="s">
        <v>1</v>
      </c>
      <c r="F319" s="239" t="s">
        <v>3573</v>
      </c>
      <c r="G319" s="237"/>
      <c r="H319" s="238" t="s">
        <v>1</v>
      </c>
      <c r="I319" s="240"/>
      <c r="J319" s="237"/>
      <c r="K319" s="237"/>
      <c r="L319" s="241"/>
      <c r="M319" s="242"/>
      <c r="N319" s="243"/>
      <c r="O319" s="243"/>
      <c r="P319" s="243"/>
      <c r="Q319" s="243"/>
      <c r="R319" s="243"/>
      <c r="S319" s="243"/>
      <c r="T319" s="244"/>
      <c r="AT319" s="245" t="s">
        <v>161</v>
      </c>
      <c r="AU319" s="245" t="s">
        <v>85</v>
      </c>
      <c r="AV319" s="15" t="s">
        <v>83</v>
      </c>
      <c r="AW319" s="15" t="s">
        <v>33</v>
      </c>
      <c r="AX319" s="15" t="s">
        <v>76</v>
      </c>
      <c r="AY319" s="245" t="s">
        <v>150</v>
      </c>
    </row>
    <row r="320" spans="1:65" s="13" customFormat="1">
      <c r="B320" s="210"/>
      <c r="C320" s="211"/>
      <c r="D320" s="205" t="s">
        <v>161</v>
      </c>
      <c r="E320" s="212" t="s">
        <v>1</v>
      </c>
      <c r="F320" s="213" t="s">
        <v>3574</v>
      </c>
      <c r="G320" s="211"/>
      <c r="H320" s="214">
        <v>1</v>
      </c>
      <c r="I320" s="215"/>
      <c r="J320" s="211"/>
      <c r="K320" s="211"/>
      <c r="L320" s="216"/>
      <c r="M320" s="217"/>
      <c r="N320" s="218"/>
      <c r="O320" s="218"/>
      <c r="P320" s="218"/>
      <c r="Q320" s="218"/>
      <c r="R320" s="218"/>
      <c r="S320" s="218"/>
      <c r="T320" s="219"/>
      <c r="AT320" s="220" t="s">
        <v>161</v>
      </c>
      <c r="AU320" s="220" t="s">
        <v>85</v>
      </c>
      <c r="AV320" s="13" t="s">
        <v>85</v>
      </c>
      <c r="AW320" s="13" t="s">
        <v>33</v>
      </c>
      <c r="AX320" s="13" t="s">
        <v>76</v>
      </c>
      <c r="AY320" s="220" t="s">
        <v>150</v>
      </c>
    </row>
    <row r="321" spans="1:65" s="14" customFormat="1">
      <c r="B321" s="221"/>
      <c r="C321" s="222"/>
      <c r="D321" s="205" t="s">
        <v>161</v>
      </c>
      <c r="E321" s="223" t="s">
        <v>1</v>
      </c>
      <c r="F321" s="224" t="s">
        <v>163</v>
      </c>
      <c r="G321" s="222"/>
      <c r="H321" s="225">
        <v>1</v>
      </c>
      <c r="I321" s="226"/>
      <c r="J321" s="222"/>
      <c r="K321" s="222"/>
      <c r="L321" s="227"/>
      <c r="M321" s="228"/>
      <c r="N321" s="229"/>
      <c r="O321" s="229"/>
      <c r="P321" s="229"/>
      <c r="Q321" s="229"/>
      <c r="R321" s="229"/>
      <c r="S321" s="229"/>
      <c r="T321" s="230"/>
      <c r="AT321" s="231" t="s">
        <v>161</v>
      </c>
      <c r="AU321" s="231" t="s">
        <v>85</v>
      </c>
      <c r="AV321" s="14" t="s">
        <v>157</v>
      </c>
      <c r="AW321" s="14" t="s">
        <v>33</v>
      </c>
      <c r="AX321" s="14" t="s">
        <v>83</v>
      </c>
      <c r="AY321" s="231" t="s">
        <v>150</v>
      </c>
    </row>
    <row r="322" spans="1:65" s="2" customFormat="1" ht="24.2" customHeight="1">
      <c r="A322" s="35"/>
      <c r="B322" s="36"/>
      <c r="C322" s="192" t="s">
        <v>333</v>
      </c>
      <c r="D322" s="192" t="s">
        <v>152</v>
      </c>
      <c r="E322" s="193" t="s">
        <v>3575</v>
      </c>
      <c r="F322" s="194" t="s">
        <v>3576</v>
      </c>
      <c r="G322" s="195" t="s">
        <v>490</v>
      </c>
      <c r="H322" s="196">
        <v>2</v>
      </c>
      <c r="I322" s="197"/>
      <c r="J322" s="198">
        <f>ROUND(I322*H322,2)</f>
        <v>0</v>
      </c>
      <c r="K322" s="194" t="s">
        <v>321</v>
      </c>
      <c r="L322" s="40"/>
      <c r="M322" s="199" t="s">
        <v>1</v>
      </c>
      <c r="N322" s="200" t="s">
        <v>41</v>
      </c>
      <c r="O322" s="72"/>
      <c r="P322" s="201">
        <f>O322*H322</f>
        <v>0</v>
      </c>
      <c r="Q322" s="201">
        <v>0</v>
      </c>
      <c r="R322" s="201">
        <f>Q322*H322</f>
        <v>0</v>
      </c>
      <c r="S322" s="201">
        <v>0</v>
      </c>
      <c r="T322" s="202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3" t="s">
        <v>157</v>
      </c>
      <c r="AT322" s="203" t="s">
        <v>152</v>
      </c>
      <c r="AU322" s="203" t="s">
        <v>85</v>
      </c>
      <c r="AY322" s="18" t="s">
        <v>150</v>
      </c>
      <c r="BE322" s="204">
        <f>IF(N322="základní",J322,0)</f>
        <v>0</v>
      </c>
      <c r="BF322" s="204">
        <f>IF(N322="snížená",J322,0)</f>
        <v>0</v>
      </c>
      <c r="BG322" s="204">
        <f>IF(N322="zákl. přenesená",J322,0)</f>
        <v>0</v>
      </c>
      <c r="BH322" s="204">
        <f>IF(N322="sníž. přenesená",J322,0)</f>
        <v>0</v>
      </c>
      <c r="BI322" s="204">
        <f>IF(N322="nulová",J322,0)</f>
        <v>0</v>
      </c>
      <c r="BJ322" s="18" t="s">
        <v>83</v>
      </c>
      <c r="BK322" s="204">
        <f>ROUND(I322*H322,2)</f>
        <v>0</v>
      </c>
      <c r="BL322" s="18" t="s">
        <v>157</v>
      </c>
      <c r="BM322" s="203" t="s">
        <v>3577</v>
      </c>
    </row>
    <row r="323" spans="1:65" s="2" customFormat="1" ht="19.5">
      <c r="A323" s="35"/>
      <c r="B323" s="36"/>
      <c r="C323" s="37"/>
      <c r="D323" s="205" t="s">
        <v>159</v>
      </c>
      <c r="E323" s="37"/>
      <c r="F323" s="206" t="s">
        <v>3578</v>
      </c>
      <c r="G323" s="37"/>
      <c r="H323" s="37"/>
      <c r="I323" s="207"/>
      <c r="J323" s="37"/>
      <c r="K323" s="37"/>
      <c r="L323" s="40"/>
      <c r="M323" s="208"/>
      <c r="N323" s="209"/>
      <c r="O323" s="72"/>
      <c r="P323" s="72"/>
      <c r="Q323" s="72"/>
      <c r="R323" s="72"/>
      <c r="S323" s="72"/>
      <c r="T323" s="73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159</v>
      </c>
      <c r="AU323" s="18" t="s">
        <v>85</v>
      </c>
    </row>
    <row r="324" spans="1:65" s="2" customFormat="1" ht="33" customHeight="1">
      <c r="A324" s="35"/>
      <c r="B324" s="36"/>
      <c r="C324" s="192" t="s">
        <v>380</v>
      </c>
      <c r="D324" s="192" t="s">
        <v>152</v>
      </c>
      <c r="E324" s="193" t="s">
        <v>3579</v>
      </c>
      <c r="F324" s="194" t="s">
        <v>3580</v>
      </c>
      <c r="G324" s="195" t="s">
        <v>490</v>
      </c>
      <c r="H324" s="196">
        <v>1</v>
      </c>
      <c r="I324" s="197"/>
      <c r="J324" s="198">
        <f>ROUND(I324*H324,2)</f>
        <v>0</v>
      </c>
      <c r="K324" s="194" t="s">
        <v>156</v>
      </c>
      <c r="L324" s="40"/>
      <c r="M324" s="199" t="s">
        <v>1</v>
      </c>
      <c r="N324" s="200" t="s">
        <v>41</v>
      </c>
      <c r="O324" s="72"/>
      <c r="P324" s="201">
        <f>O324*H324</f>
        <v>0</v>
      </c>
      <c r="Q324" s="201">
        <v>0</v>
      </c>
      <c r="R324" s="201">
        <f>Q324*H324</f>
        <v>0</v>
      </c>
      <c r="S324" s="201">
        <v>0</v>
      </c>
      <c r="T324" s="202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3" t="s">
        <v>157</v>
      </c>
      <c r="AT324" s="203" t="s">
        <v>152</v>
      </c>
      <c r="AU324" s="203" t="s">
        <v>85</v>
      </c>
      <c r="AY324" s="18" t="s">
        <v>150</v>
      </c>
      <c r="BE324" s="204">
        <f>IF(N324="základní",J324,0)</f>
        <v>0</v>
      </c>
      <c r="BF324" s="204">
        <f>IF(N324="snížená",J324,0)</f>
        <v>0</v>
      </c>
      <c r="BG324" s="204">
        <f>IF(N324="zákl. přenesená",J324,0)</f>
        <v>0</v>
      </c>
      <c r="BH324" s="204">
        <f>IF(N324="sníž. přenesená",J324,0)</f>
        <v>0</v>
      </c>
      <c r="BI324" s="204">
        <f>IF(N324="nulová",J324,0)</f>
        <v>0</v>
      </c>
      <c r="BJ324" s="18" t="s">
        <v>83</v>
      </c>
      <c r="BK324" s="204">
        <f>ROUND(I324*H324,2)</f>
        <v>0</v>
      </c>
      <c r="BL324" s="18" t="s">
        <v>157</v>
      </c>
      <c r="BM324" s="203" t="s">
        <v>3581</v>
      </c>
    </row>
    <row r="325" spans="1:65" s="2" customFormat="1" ht="19.5">
      <c r="A325" s="35"/>
      <c r="B325" s="36"/>
      <c r="C325" s="37"/>
      <c r="D325" s="205" t="s">
        <v>159</v>
      </c>
      <c r="E325" s="37"/>
      <c r="F325" s="206" t="s">
        <v>3582</v>
      </c>
      <c r="G325" s="37"/>
      <c r="H325" s="37"/>
      <c r="I325" s="207"/>
      <c r="J325" s="37"/>
      <c r="K325" s="37"/>
      <c r="L325" s="40"/>
      <c r="M325" s="208"/>
      <c r="N325" s="209"/>
      <c r="O325" s="72"/>
      <c r="P325" s="72"/>
      <c r="Q325" s="72"/>
      <c r="R325" s="72"/>
      <c r="S325" s="72"/>
      <c r="T325" s="73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159</v>
      </c>
      <c r="AU325" s="18" t="s">
        <v>85</v>
      </c>
    </row>
    <row r="326" spans="1:65" s="13" customFormat="1">
      <c r="B326" s="210"/>
      <c r="C326" s="211"/>
      <c r="D326" s="205" t="s">
        <v>161</v>
      </c>
      <c r="E326" s="212" t="s">
        <v>1</v>
      </c>
      <c r="F326" s="213" t="s">
        <v>3583</v>
      </c>
      <c r="G326" s="211"/>
      <c r="H326" s="214">
        <v>1</v>
      </c>
      <c r="I326" s="215"/>
      <c r="J326" s="211"/>
      <c r="K326" s="211"/>
      <c r="L326" s="216"/>
      <c r="M326" s="217"/>
      <c r="N326" s="218"/>
      <c r="O326" s="218"/>
      <c r="P326" s="218"/>
      <c r="Q326" s="218"/>
      <c r="R326" s="218"/>
      <c r="S326" s="218"/>
      <c r="T326" s="219"/>
      <c r="AT326" s="220" t="s">
        <v>161</v>
      </c>
      <c r="AU326" s="220" t="s">
        <v>85</v>
      </c>
      <c r="AV326" s="13" t="s">
        <v>85</v>
      </c>
      <c r="AW326" s="13" t="s">
        <v>33</v>
      </c>
      <c r="AX326" s="13" t="s">
        <v>76</v>
      </c>
      <c r="AY326" s="220" t="s">
        <v>150</v>
      </c>
    </row>
    <row r="327" spans="1:65" s="14" customFormat="1">
      <c r="B327" s="221"/>
      <c r="C327" s="222"/>
      <c r="D327" s="205" t="s">
        <v>161</v>
      </c>
      <c r="E327" s="223" t="s">
        <v>1</v>
      </c>
      <c r="F327" s="224" t="s">
        <v>163</v>
      </c>
      <c r="G327" s="222"/>
      <c r="H327" s="225">
        <v>1</v>
      </c>
      <c r="I327" s="226"/>
      <c r="J327" s="222"/>
      <c r="K327" s="222"/>
      <c r="L327" s="227"/>
      <c r="M327" s="228"/>
      <c r="N327" s="229"/>
      <c r="O327" s="229"/>
      <c r="P327" s="229"/>
      <c r="Q327" s="229"/>
      <c r="R327" s="229"/>
      <c r="S327" s="229"/>
      <c r="T327" s="230"/>
      <c r="AT327" s="231" t="s">
        <v>161</v>
      </c>
      <c r="AU327" s="231" t="s">
        <v>85</v>
      </c>
      <c r="AV327" s="14" t="s">
        <v>157</v>
      </c>
      <c r="AW327" s="14" t="s">
        <v>33</v>
      </c>
      <c r="AX327" s="14" t="s">
        <v>83</v>
      </c>
      <c r="AY327" s="231" t="s">
        <v>150</v>
      </c>
    </row>
    <row r="328" spans="1:65" s="2" customFormat="1" ht="16.5" customHeight="1">
      <c r="A328" s="35"/>
      <c r="B328" s="36"/>
      <c r="C328" s="246" t="s">
        <v>441</v>
      </c>
      <c r="D328" s="246" t="s">
        <v>289</v>
      </c>
      <c r="E328" s="247" t="s">
        <v>3584</v>
      </c>
      <c r="F328" s="248" t="s">
        <v>3585</v>
      </c>
      <c r="G328" s="249" t="s">
        <v>490</v>
      </c>
      <c r="H328" s="250">
        <v>1</v>
      </c>
      <c r="I328" s="251"/>
      <c r="J328" s="252">
        <f>ROUND(I328*H328,2)</f>
        <v>0</v>
      </c>
      <c r="K328" s="248" t="s">
        <v>156</v>
      </c>
      <c r="L328" s="253"/>
      <c r="M328" s="254" t="s">
        <v>1</v>
      </c>
      <c r="N328" s="255" t="s">
        <v>41</v>
      </c>
      <c r="O328" s="72"/>
      <c r="P328" s="201">
        <f>O328*H328</f>
        <v>0</v>
      </c>
      <c r="Q328" s="201">
        <v>7.3000000000000001E-3</v>
      </c>
      <c r="R328" s="201">
        <f>Q328*H328</f>
        <v>7.3000000000000001E-3</v>
      </c>
      <c r="S328" s="201">
        <v>0</v>
      </c>
      <c r="T328" s="202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3" t="s">
        <v>292</v>
      </c>
      <c r="AT328" s="203" t="s">
        <v>289</v>
      </c>
      <c r="AU328" s="203" t="s">
        <v>85</v>
      </c>
      <c r="AY328" s="18" t="s">
        <v>150</v>
      </c>
      <c r="BE328" s="204">
        <f>IF(N328="základní",J328,0)</f>
        <v>0</v>
      </c>
      <c r="BF328" s="204">
        <f>IF(N328="snížená",J328,0)</f>
        <v>0</v>
      </c>
      <c r="BG328" s="204">
        <f>IF(N328="zákl. přenesená",J328,0)</f>
        <v>0</v>
      </c>
      <c r="BH328" s="204">
        <f>IF(N328="sníž. přenesená",J328,0)</f>
        <v>0</v>
      </c>
      <c r="BI328" s="204">
        <f>IF(N328="nulová",J328,0)</f>
        <v>0</v>
      </c>
      <c r="BJ328" s="18" t="s">
        <v>83</v>
      </c>
      <c r="BK328" s="204">
        <f>ROUND(I328*H328,2)</f>
        <v>0</v>
      </c>
      <c r="BL328" s="18" t="s">
        <v>157</v>
      </c>
      <c r="BM328" s="203" t="s">
        <v>3586</v>
      </c>
    </row>
    <row r="329" spans="1:65" s="2" customFormat="1">
      <c r="A329" s="35"/>
      <c r="B329" s="36"/>
      <c r="C329" s="37"/>
      <c r="D329" s="205" t="s">
        <v>159</v>
      </c>
      <c r="E329" s="37"/>
      <c r="F329" s="206" t="s">
        <v>3585</v>
      </c>
      <c r="G329" s="37"/>
      <c r="H329" s="37"/>
      <c r="I329" s="207"/>
      <c r="J329" s="37"/>
      <c r="K329" s="37"/>
      <c r="L329" s="40"/>
      <c r="M329" s="208"/>
      <c r="N329" s="209"/>
      <c r="O329" s="72"/>
      <c r="P329" s="72"/>
      <c r="Q329" s="72"/>
      <c r="R329" s="72"/>
      <c r="S329" s="72"/>
      <c r="T329" s="73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159</v>
      </c>
      <c r="AU329" s="18" t="s">
        <v>85</v>
      </c>
    </row>
    <row r="330" spans="1:65" s="15" customFormat="1">
      <c r="B330" s="236"/>
      <c r="C330" s="237"/>
      <c r="D330" s="205" t="s">
        <v>161</v>
      </c>
      <c r="E330" s="238" t="s">
        <v>1</v>
      </c>
      <c r="F330" s="239" t="s">
        <v>3587</v>
      </c>
      <c r="G330" s="237"/>
      <c r="H330" s="238" t="s">
        <v>1</v>
      </c>
      <c r="I330" s="240"/>
      <c r="J330" s="237"/>
      <c r="K330" s="237"/>
      <c r="L330" s="241"/>
      <c r="M330" s="242"/>
      <c r="N330" s="243"/>
      <c r="O330" s="243"/>
      <c r="P330" s="243"/>
      <c r="Q330" s="243"/>
      <c r="R330" s="243"/>
      <c r="S330" s="243"/>
      <c r="T330" s="244"/>
      <c r="AT330" s="245" t="s">
        <v>161</v>
      </c>
      <c r="AU330" s="245" t="s">
        <v>85</v>
      </c>
      <c r="AV330" s="15" t="s">
        <v>83</v>
      </c>
      <c r="AW330" s="15" t="s">
        <v>33</v>
      </c>
      <c r="AX330" s="15" t="s">
        <v>76</v>
      </c>
      <c r="AY330" s="245" t="s">
        <v>150</v>
      </c>
    </row>
    <row r="331" spans="1:65" s="13" customFormat="1">
      <c r="B331" s="210"/>
      <c r="C331" s="211"/>
      <c r="D331" s="205" t="s">
        <v>161</v>
      </c>
      <c r="E331" s="212" t="s">
        <v>1</v>
      </c>
      <c r="F331" s="213" t="s">
        <v>3588</v>
      </c>
      <c r="G331" s="211"/>
      <c r="H331" s="214">
        <v>1</v>
      </c>
      <c r="I331" s="215"/>
      <c r="J331" s="211"/>
      <c r="K331" s="211"/>
      <c r="L331" s="216"/>
      <c r="M331" s="217"/>
      <c r="N331" s="218"/>
      <c r="O331" s="218"/>
      <c r="P331" s="218"/>
      <c r="Q331" s="218"/>
      <c r="R331" s="218"/>
      <c r="S331" s="218"/>
      <c r="T331" s="219"/>
      <c r="AT331" s="220" t="s">
        <v>161</v>
      </c>
      <c r="AU331" s="220" t="s">
        <v>85</v>
      </c>
      <c r="AV331" s="13" t="s">
        <v>85</v>
      </c>
      <c r="AW331" s="13" t="s">
        <v>33</v>
      </c>
      <c r="AX331" s="13" t="s">
        <v>76</v>
      </c>
      <c r="AY331" s="220" t="s">
        <v>150</v>
      </c>
    </row>
    <row r="332" spans="1:65" s="14" customFormat="1">
      <c r="B332" s="221"/>
      <c r="C332" s="222"/>
      <c r="D332" s="205" t="s">
        <v>161</v>
      </c>
      <c r="E332" s="223" t="s">
        <v>1</v>
      </c>
      <c r="F332" s="224" t="s">
        <v>163</v>
      </c>
      <c r="G332" s="222"/>
      <c r="H332" s="225">
        <v>1</v>
      </c>
      <c r="I332" s="226"/>
      <c r="J332" s="222"/>
      <c r="K332" s="222"/>
      <c r="L332" s="227"/>
      <c r="M332" s="228"/>
      <c r="N332" s="229"/>
      <c r="O332" s="229"/>
      <c r="P332" s="229"/>
      <c r="Q332" s="229"/>
      <c r="R332" s="229"/>
      <c r="S332" s="229"/>
      <c r="T332" s="230"/>
      <c r="AT332" s="231" t="s">
        <v>161</v>
      </c>
      <c r="AU332" s="231" t="s">
        <v>85</v>
      </c>
      <c r="AV332" s="14" t="s">
        <v>157</v>
      </c>
      <c r="AW332" s="14" t="s">
        <v>33</v>
      </c>
      <c r="AX332" s="14" t="s">
        <v>83</v>
      </c>
      <c r="AY332" s="231" t="s">
        <v>150</v>
      </c>
    </row>
    <row r="333" spans="1:65" s="2" customFormat="1" ht="24.2" customHeight="1">
      <c r="A333" s="35"/>
      <c r="B333" s="36"/>
      <c r="C333" s="192" t="s">
        <v>485</v>
      </c>
      <c r="D333" s="192" t="s">
        <v>152</v>
      </c>
      <c r="E333" s="193" t="s">
        <v>3589</v>
      </c>
      <c r="F333" s="194" t="s">
        <v>3590</v>
      </c>
      <c r="G333" s="195" t="s">
        <v>490</v>
      </c>
      <c r="H333" s="196">
        <v>1</v>
      </c>
      <c r="I333" s="197"/>
      <c r="J333" s="198">
        <f>ROUND(I333*H333,2)</f>
        <v>0</v>
      </c>
      <c r="K333" s="194" t="s">
        <v>156</v>
      </c>
      <c r="L333" s="40"/>
      <c r="M333" s="199" t="s">
        <v>1</v>
      </c>
      <c r="N333" s="200" t="s">
        <v>41</v>
      </c>
      <c r="O333" s="72"/>
      <c r="P333" s="201">
        <f>O333*H333</f>
        <v>0</v>
      </c>
      <c r="Q333" s="201">
        <v>0</v>
      </c>
      <c r="R333" s="201">
        <f>Q333*H333</f>
        <v>0</v>
      </c>
      <c r="S333" s="201">
        <v>0</v>
      </c>
      <c r="T333" s="202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3" t="s">
        <v>157</v>
      </c>
      <c r="AT333" s="203" t="s">
        <v>152</v>
      </c>
      <c r="AU333" s="203" t="s">
        <v>85</v>
      </c>
      <c r="AY333" s="18" t="s">
        <v>150</v>
      </c>
      <c r="BE333" s="204">
        <f>IF(N333="základní",J333,0)</f>
        <v>0</v>
      </c>
      <c r="BF333" s="204">
        <f>IF(N333="snížená",J333,0)</f>
        <v>0</v>
      </c>
      <c r="BG333" s="204">
        <f>IF(N333="zákl. přenesená",J333,0)</f>
        <v>0</v>
      </c>
      <c r="BH333" s="204">
        <f>IF(N333="sníž. přenesená",J333,0)</f>
        <v>0</v>
      </c>
      <c r="BI333" s="204">
        <f>IF(N333="nulová",J333,0)</f>
        <v>0</v>
      </c>
      <c r="BJ333" s="18" t="s">
        <v>83</v>
      </c>
      <c r="BK333" s="204">
        <f>ROUND(I333*H333,2)</f>
        <v>0</v>
      </c>
      <c r="BL333" s="18" t="s">
        <v>157</v>
      </c>
      <c r="BM333" s="203" t="s">
        <v>3591</v>
      </c>
    </row>
    <row r="334" spans="1:65" s="2" customFormat="1" ht="19.5">
      <c r="A334" s="35"/>
      <c r="B334" s="36"/>
      <c r="C334" s="37"/>
      <c r="D334" s="205" t="s">
        <v>159</v>
      </c>
      <c r="E334" s="37"/>
      <c r="F334" s="206" t="s">
        <v>3592</v>
      </c>
      <c r="G334" s="37"/>
      <c r="H334" s="37"/>
      <c r="I334" s="207"/>
      <c r="J334" s="37"/>
      <c r="K334" s="37"/>
      <c r="L334" s="40"/>
      <c r="M334" s="208"/>
      <c r="N334" s="209"/>
      <c r="O334" s="72"/>
      <c r="P334" s="72"/>
      <c r="Q334" s="72"/>
      <c r="R334" s="72"/>
      <c r="S334" s="72"/>
      <c r="T334" s="73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159</v>
      </c>
      <c r="AU334" s="18" t="s">
        <v>85</v>
      </c>
    </row>
    <row r="335" spans="1:65" s="13" customFormat="1">
      <c r="B335" s="210"/>
      <c r="C335" s="211"/>
      <c r="D335" s="205" t="s">
        <v>161</v>
      </c>
      <c r="E335" s="212" t="s">
        <v>1</v>
      </c>
      <c r="F335" s="213" t="s">
        <v>3593</v>
      </c>
      <c r="G335" s="211"/>
      <c r="H335" s="214">
        <v>1</v>
      </c>
      <c r="I335" s="215"/>
      <c r="J335" s="211"/>
      <c r="K335" s="211"/>
      <c r="L335" s="216"/>
      <c r="M335" s="217"/>
      <c r="N335" s="218"/>
      <c r="O335" s="218"/>
      <c r="P335" s="218"/>
      <c r="Q335" s="218"/>
      <c r="R335" s="218"/>
      <c r="S335" s="218"/>
      <c r="T335" s="219"/>
      <c r="AT335" s="220" t="s">
        <v>161</v>
      </c>
      <c r="AU335" s="220" t="s">
        <v>85</v>
      </c>
      <c r="AV335" s="13" t="s">
        <v>85</v>
      </c>
      <c r="AW335" s="13" t="s">
        <v>33</v>
      </c>
      <c r="AX335" s="13" t="s">
        <v>76</v>
      </c>
      <c r="AY335" s="220" t="s">
        <v>150</v>
      </c>
    </row>
    <row r="336" spans="1:65" s="14" customFormat="1">
      <c r="B336" s="221"/>
      <c r="C336" s="222"/>
      <c r="D336" s="205" t="s">
        <v>161</v>
      </c>
      <c r="E336" s="223" t="s">
        <v>1</v>
      </c>
      <c r="F336" s="224" t="s">
        <v>163</v>
      </c>
      <c r="G336" s="222"/>
      <c r="H336" s="225">
        <v>1</v>
      </c>
      <c r="I336" s="226"/>
      <c r="J336" s="222"/>
      <c r="K336" s="222"/>
      <c r="L336" s="227"/>
      <c r="M336" s="228"/>
      <c r="N336" s="229"/>
      <c r="O336" s="229"/>
      <c r="P336" s="229"/>
      <c r="Q336" s="229"/>
      <c r="R336" s="229"/>
      <c r="S336" s="229"/>
      <c r="T336" s="230"/>
      <c r="AT336" s="231" t="s">
        <v>161</v>
      </c>
      <c r="AU336" s="231" t="s">
        <v>85</v>
      </c>
      <c r="AV336" s="14" t="s">
        <v>157</v>
      </c>
      <c r="AW336" s="14" t="s">
        <v>33</v>
      </c>
      <c r="AX336" s="14" t="s">
        <v>83</v>
      </c>
      <c r="AY336" s="231" t="s">
        <v>150</v>
      </c>
    </row>
    <row r="337" spans="1:65" s="2" customFormat="1" ht="21.75" customHeight="1">
      <c r="A337" s="35"/>
      <c r="B337" s="36"/>
      <c r="C337" s="246" t="s">
        <v>687</v>
      </c>
      <c r="D337" s="246" t="s">
        <v>289</v>
      </c>
      <c r="E337" s="247" t="s">
        <v>3594</v>
      </c>
      <c r="F337" s="248" t="s">
        <v>3595</v>
      </c>
      <c r="G337" s="249" t="s">
        <v>490</v>
      </c>
      <c r="H337" s="250">
        <v>1</v>
      </c>
      <c r="I337" s="251"/>
      <c r="J337" s="252">
        <f>ROUND(I337*H337,2)</f>
        <v>0</v>
      </c>
      <c r="K337" s="248" t="s">
        <v>156</v>
      </c>
      <c r="L337" s="253"/>
      <c r="M337" s="254" t="s">
        <v>1</v>
      </c>
      <c r="N337" s="255" t="s">
        <v>41</v>
      </c>
      <c r="O337" s="72"/>
      <c r="P337" s="201">
        <f>O337*H337</f>
        <v>0</v>
      </c>
      <c r="Q337" s="201">
        <v>8.9999999999999998E-4</v>
      </c>
      <c r="R337" s="201">
        <f>Q337*H337</f>
        <v>8.9999999999999998E-4</v>
      </c>
      <c r="S337" s="201">
        <v>0</v>
      </c>
      <c r="T337" s="202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3" t="s">
        <v>292</v>
      </c>
      <c r="AT337" s="203" t="s">
        <v>289</v>
      </c>
      <c r="AU337" s="203" t="s">
        <v>85</v>
      </c>
      <c r="AY337" s="18" t="s">
        <v>150</v>
      </c>
      <c r="BE337" s="204">
        <f>IF(N337="základní",J337,0)</f>
        <v>0</v>
      </c>
      <c r="BF337" s="204">
        <f>IF(N337="snížená",J337,0)</f>
        <v>0</v>
      </c>
      <c r="BG337" s="204">
        <f>IF(N337="zákl. přenesená",J337,0)</f>
        <v>0</v>
      </c>
      <c r="BH337" s="204">
        <f>IF(N337="sníž. přenesená",J337,0)</f>
        <v>0</v>
      </c>
      <c r="BI337" s="204">
        <f>IF(N337="nulová",J337,0)</f>
        <v>0</v>
      </c>
      <c r="BJ337" s="18" t="s">
        <v>83</v>
      </c>
      <c r="BK337" s="204">
        <f>ROUND(I337*H337,2)</f>
        <v>0</v>
      </c>
      <c r="BL337" s="18" t="s">
        <v>157</v>
      </c>
      <c r="BM337" s="203" t="s">
        <v>3596</v>
      </c>
    </row>
    <row r="338" spans="1:65" s="2" customFormat="1">
      <c r="A338" s="35"/>
      <c r="B338" s="36"/>
      <c r="C338" s="37"/>
      <c r="D338" s="205" t="s">
        <v>159</v>
      </c>
      <c r="E338" s="37"/>
      <c r="F338" s="206" t="s">
        <v>3595</v>
      </c>
      <c r="G338" s="37"/>
      <c r="H338" s="37"/>
      <c r="I338" s="207"/>
      <c r="J338" s="37"/>
      <c r="K338" s="37"/>
      <c r="L338" s="40"/>
      <c r="M338" s="208"/>
      <c r="N338" s="209"/>
      <c r="O338" s="72"/>
      <c r="P338" s="72"/>
      <c r="Q338" s="72"/>
      <c r="R338" s="72"/>
      <c r="S338" s="72"/>
      <c r="T338" s="73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159</v>
      </c>
      <c r="AU338" s="18" t="s">
        <v>85</v>
      </c>
    </row>
    <row r="339" spans="1:65" s="15" customFormat="1">
      <c r="B339" s="236"/>
      <c r="C339" s="237"/>
      <c r="D339" s="205" t="s">
        <v>161</v>
      </c>
      <c r="E339" s="238" t="s">
        <v>1</v>
      </c>
      <c r="F339" s="239" t="s">
        <v>3597</v>
      </c>
      <c r="G339" s="237"/>
      <c r="H339" s="238" t="s">
        <v>1</v>
      </c>
      <c r="I339" s="240"/>
      <c r="J339" s="237"/>
      <c r="K339" s="237"/>
      <c r="L339" s="241"/>
      <c r="M339" s="242"/>
      <c r="N339" s="243"/>
      <c r="O339" s="243"/>
      <c r="P339" s="243"/>
      <c r="Q339" s="243"/>
      <c r="R339" s="243"/>
      <c r="S339" s="243"/>
      <c r="T339" s="244"/>
      <c r="AT339" s="245" t="s">
        <v>161</v>
      </c>
      <c r="AU339" s="245" t="s">
        <v>85</v>
      </c>
      <c r="AV339" s="15" t="s">
        <v>83</v>
      </c>
      <c r="AW339" s="15" t="s">
        <v>33</v>
      </c>
      <c r="AX339" s="15" t="s">
        <v>76</v>
      </c>
      <c r="AY339" s="245" t="s">
        <v>150</v>
      </c>
    </row>
    <row r="340" spans="1:65" s="13" customFormat="1">
      <c r="B340" s="210"/>
      <c r="C340" s="211"/>
      <c r="D340" s="205" t="s">
        <v>161</v>
      </c>
      <c r="E340" s="212" t="s">
        <v>1</v>
      </c>
      <c r="F340" s="213" t="s">
        <v>3593</v>
      </c>
      <c r="G340" s="211"/>
      <c r="H340" s="214">
        <v>1</v>
      </c>
      <c r="I340" s="215"/>
      <c r="J340" s="211"/>
      <c r="K340" s="211"/>
      <c r="L340" s="216"/>
      <c r="M340" s="217"/>
      <c r="N340" s="218"/>
      <c r="O340" s="218"/>
      <c r="P340" s="218"/>
      <c r="Q340" s="218"/>
      <c r="R340" s="218"/>
      <c r="S340" s="218"/>
      <c r="T340" s="219"/>
      <c r="AT340" s="220" t="s">
        <v>161</v>
      </c>
      <c r="AU340" s="220" t="s">
        <v>85</v>
      </c>
      <c r="AV340" s="13" t="s">
        <v>85</v>
      </c>
      <c r="AW340" s="13" t="s">
        <v>33</v>
      </c>
      <c r="AX340" s="13" t="s">
        <v>76</v>
      </c>
      <c r="AY340" s="220" t="s">
        <v>150</v>
      </c>
    </row>
    <row r="341" spans="1:65" s="14" customFormat="1">
      <c r="B341" s="221"/>
      <c r="C341" s="222"/>
      <c r="D341" s="205" t="s">
        <v>161</v>
      </c>
      <c r="E341" s="223" t="s">
        <v>1</v>
      </c>
      <c r="F341" s="224" t="s">
        <v>163</v>
      </c>
      <c r="G341" s="222"/>
      <c r="H341" s="225">
        <v>1</v>
      </c>
      <c r="I341" s="226"/>
      <c r="J341" s="222"/>
      <c r="K341" s="222"/>
      <c r="L341" s="227"/>
      <c r="M341" s="228"/>
      <c r="N341" s="229"/>
      <c r="O341" s="229"/>
      <c r="P341" s="229"/>
      <c r="Q341" s="229"/>
      <c r="R341" s="229"/>
      <c r="S341" s="229"/>
      <c r="T341" s="230"/>
      <c r="AT341" s="231" t="s">
        <v>161</v>
      </c>
      <c r="AU341" s="231" t="s">
        <v>85</v>
      </c>
      <c r="AV341" s="14" t="s">
        <v>157</v>
      </c>
      <c r="AW341" s="14" t="s">
        <v>33</v>
      </c>
      <c r="AX341" s="14" t="s">
        <v>83</v>
      </c>
      <c r="AY341" s="231" t="s">
        <v>150</v>
      </c>
    </row>
    <row r="342" spans="1:65" s="2" customFormat="1" ht="37.9" customHeight="1">
      <c r="A342" s="35"/>
      <c r="B342" s="36"/>
      <c r="C342" s="192" t="s">
        <v>695</v>
      </c>
      <c r="D342" s="192" t="s">
        <v>152</v>
      </c>
      <c r="E342" s="193" t="s">
        <v>3598</v>
      </c>
      <c r="F342" s="194" t="s">
        <v>3599</v>
      </c>
      <c r="G342" s="195" t="s">
        <v>490</v>
      </c>
      <c r="H342" s="196">
        <v>1</v>
      </c>
      <c r="I342" s="197"/>
      <c r="J342" s="198">
        <f>ROUND(I342*H342,2)</f>
        <v>0</v>
      </c>
      <c r="K342" s="194" t="s">
        <v>156</v>
      </c>
      <c r="L342" s="40"/>
      <c r="M342" s="199" t="s">
        <v>1</v>
      </c>
      <c r="N342" s="200" t="s">
        <v>41</v>
      </c>
      <c r="O342" s="72"/>
      <c r="P342" s="201">
        <f>O342*H342</f>
        <v>0</v>
      </c>
      <c r="Q342" s="201">
        <v>0</v>
      </c>
      <c r="R342" s="201">
        <f>Q342*H342</f>
        <v>0</v>
      </c>
      <c r="S342" s="201">
        <v>0</v>
      </c>
      <c r="T342" s="202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03" t="s">
        <v>157</v>
      </c>
      <c r="AT342" s="203" t="s">
        <v>152</v>
      </c>
      <c r="AU342" s="203" t="s">
        <v>85</v>
      </c>
      <c r="AY342" s="18" t="s">
        <v>150</v>
      </c>
      <c r="BE342" s="204">
        <f>IF(N342="základní",J342,0)</f>
        <v>0</v>
      </c>
      <c r="BF342" s="204">
        <f>IF(N342="snížená",J342,0)</f>
        <v>0</v>
      </c>
      <c r="BG342" s="204">
        <f>IF(N342="zákl. přenesená",J342,0)</f>
        <v>0</v>
      </c>
      <c r="BH342" s="204">
        <f>IF(N342="sníž. přenesená",J342,0)</f>
        <v>0</v>
      </c>
      <c r="BI342" s="204">
        <f>IF(N342="nulová",J342,0)</f>
        <v>0</v>
      </c>
      <c r="BJ342" s="18" t="s">
        <v>83</v>
      </c>
      <c r="BK342" s="204">
        <f>ROUND(I342*H342,2)</f>
        <v>0</v>
      </c>
      <c r="BL342" s="18" t="s">
        <v>157</v>
      </c>
      <c r="BM342" s="203" t="s">
        <v>3600</v>
      </c>
    </row>
    <row r="343" spans="1:65" s="2" customFormat="1" ht="19.5">
      <c r="A343" s="35"/>
      <c r="B343" s="36"/>
      <c r="C343" s="37"/>
      <c r="D343" s="205" t="s">
        <v>159</v>
      </c>
      <c r="E343" s="37"/>
      <c r="F343" s="206" t="s">
        <v>3601</v>
      </c>
      <c r="G343" s="37"/>
      <c r="H343" s="37"/>
      <c r="I343" s="207"/>
      <c r="J343" s="37"/>
      <c r="K343" s="37"/>
      <c r="L343" s="40"/>
      <c r="M343" s="208"/>
      <c r="N343" s="209"/>
      <c r="O343" s="72"/>
      <c r="P343" s="72"/>
      <c r="Q343" s="72"/>
      <c r="R343" s="72"/>
      <c r="S343" s="72"/>
      <c r="T343" s="73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159</v>
      </c>
      <c r="AU343" s="18" t="s">
        <v>85</v>
      </c>
    </row>
    <row r="344" spans="1:65" s="13" customFormat="1">
      <c r="B344" s="210"/>
      <c r="C344" s="211"/>
      <c r="D344" s="205" t="s">
        <v>161</v>
      </c>
      <c r="E344" s="212" t="s">
        <v>1</v>
      </c>
      <c r="F344" s="213" t="s">
        <v>3602</v>
      </c>
      <c r="G344" s="211"/>
      <c r="H344" s="214">
        <v>1</v>
      </c>
      <c r="I344" s="215"/>
      <c r="J344" s="211"/>
      <c r="K344" s="211"/>
      <c r="L344" s="216"/>
      <c r="M344" s="217"/>
      <c r="N344" s="218"/>
      <c r="O344" s="218"/>
      <c r="P344" s="218"/>
      <c r="Q344" s="218"/>
      <c r="R344" s="218"/>
      <c r="S344" s="218"/>
      <c r="T344" s="219"/>
      <c r="AT344" s="220" t="s">
        <v>161</v>
      </c>
      <c r="AU344" s="220" t="s">
        <v>85</v>
      </c>
      <c r="AV344" s="13" t="s">
        <v>85</v>
      </c>
      <c r="AW344" s="13" t="s">
        <v>33</v>
      </c>
      <c r="AX344" s="13" t="s">
        <v>76</v>
      </c>
      <c r="AY344" s="220" t="s">
        <v>150</v>
      </c>
    </row>
    <row r="345" spans="1:65" s="14" customFormat="1">
      <c r="B345" s="221"/>
      <c r="C345" s="222"/>
      <c r="D345" s="205" t="s">
        <v>161</v>
      </c>
      <c r="E345" s="223" t="s">
        <v>1</v>
      </c>
      <c r="F345" s="224" t="s">
        <v>163</v>
      </c>
      <c r="G345" s="222"/>
      <c r="H345" s="225">
        <v>1</v>
      </c>
      <c r="I345" s="226"/>
      <c r="J345" s="222"/>
      <c r="K345" s="222"/>
      <c r="L345" s="227"/>
      <c r="M345" s="228"/>
      <c r="N345" s="229"/>
      <c r="O345" s="229"/>
      <c r="P345" s="229"/>
      <c r="Q345" s="229"/>
      <c r="R345" s="229"/>
      <c r="S345" s="229"/>
      <c r="T345" s="230"/>
      <c r="AT345" s="231" t="s">
        <v>161</v>
      </c>
      <c r="AU345" s="231" t="s">
        <v>85</v>
      </c>
      <c r="AV345" s="14" t="s">
        <v>157</v>
      </c>
      <c r="AW345" s="14" t="s">
        <v>33</v>
      </c>
      <c r="AX345" s="14" t="s">
        <v>83</v>
      </c>
      <c r="AY345" s="231" t="s">
        <v>150</v>
      </c>
    </row>
    <row r="346" spans="1:65" s="2" customFormat="1" ht="16.5" customHeight="1">
      <c r="A346" s="35"/>
      <c r="B346" s="36"/>
      <c r="C346" s="246" t="s">
        <v>701</v>
      </c>
      <c r="D346" s="246" t="s">
        <v>289</v>
      </c>
      <c r="E346" s="247" t="s">
        <v>3603</v>
      </c>
      <c r="F346" s="248" t="s">
        <v>3604</v>
      </c>
      <c r="G346" s="249" t="s">
        <v>490</v>
      </c>
      <c r="H346" s="250">
        <v>1</v>
      </c>
      <c r="I346" s="251"/>
      <c r="J346" s="252">
        <f>ROUND(I346*H346,2)</f>
        <v>0</v>
      </c>
      <c r="K346" s="248" t="s">
        <v>321</v>
      </c>
      <c r="L346" s="253"/>
      <c r="M346" s="254" t="s">
        <v>1</v>
      </c>
      <c r="N346" s="255" t="s">
        <v>41</v>
      </c>
      <c r="O346" s="72"/>
      <c r="P346" s="201">
        <f>O346*H346</f>
        <v>0</v>
      </c>
      <c r="Q346" s="201">
        <v>2.8E-3</v>
      </c>
      <c r="R346" s="201">
        <f>Q346*H346</f>
        <v>2.8E-3</v>
      </c>
      <c r="S346" s="201">
        <v>0</v>
      </c>
      <c r="T346" s="202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3" t="s">
        <v>292</v>
      </c>
      <c r="AT346" s="203" t="s">
        <v>289</v>
      </c>
      <c r="AU346" s="203" t="s">
        <v>85</v>
      </c>
      <c r="AY346" s="18" t="s">
        <v>150</v>
      </c>
      <c r="BE346" s="204">
        <f>IF(N346="základní",J346,0)</f>
        <v>0</v>
      </c>
      <c r="BF346" s="204">
        <f>IF(N346="snížená",J346,0)</f>
        <v>0</v>
      </c>
      <c r="BG346" s="204">
        <f>IF(N346="zákl. přenesená",J346,0)</f>
        <v>0</v>
      </c>
      <c r="BH346" s="204">
        <f>IF(N346="sníž. přenesená",J346,0)</f>
        <v>0</v>
      </c>
      <c r="BI346" s="204">
        <f>IF(N346="nulová",J346,0)</f>
        <v>0</v>
      </c>
      <c r="BJ346" s="18" t="s">
        <v>83</v>
      </c>
      <c r="BK346" s="204">
        <f>ROUND(I346*H346,2)</f>
        <v>0</v>
      </c>
      <c r="BL346" s="18" t="s">
        <v>157</v>
      </c>
      <c r="BM346" s="203" t="s">
        <v>3605</v>
      </c>
    </row>
    <row r="347" spans="1:65" s="2" customFormat="1">
      <c r="A347" s="35"/>
      <c r="B347" s="36"/>
      <c r="C347" s="37"/>
      <c r="D347" s="205" t="s">
        <v>159</v>
      </c>
      <c r="E347" s="37"/>
      <c r="F347" s="206" t="s">
        <v>3604</v>
      </c>
      <c r="G347" s="37"/>
      <c r="H347" s="37"/>
      <c r="I347" s="207"/>
      <c r="J347" s="37"/>
      <c r="K347" s="37"/>
      <c r="L347" s="40"/>
      <c r="M347" s="208"/>
      <c r="N347" s="209"/>
      <c r="O347" s="72"/>
      <c r="P347" s="72"/>
      <c r="Q347" s="72"/>
      <c r="R347" s="72"/>
      <c r="S347" s="72"/>
      <c r="T347" s="73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159</v>
      </c>
      <c r="AU347" s="18" t="s">
        <v>85</v>
      </c>
    </row>
    <row r="348" spans="1:65" s="13" customFormat="1">
      <c r="B348" s="210"/>
      <c r="C348" s="211"/>
      <c r="D348" s="205" t="s">
        <v>161</v>
      </c>
      <c r="E348" s="212" t="s">
        <v>1</v>
      </c>
      <c r="F348" s="213" t="s">
        <v>3602</v>
      </c>
      <c r="G348" s="211"/>
      <c r="H348" s="214">
        <v>1</v>
      </c>
      <c r="I348" s="215"/>
      <c r="J348" s="211"/>
      <c r="K348" s="211"/>
      <c r="L348" s="216"/>
      <c r="M348" s="217"/>
      <c r="N348" s="218"/>
      <c r="O348" s="218"/>
      <c r="P348" s="218"/>
      <c r="Q348" s="218"/>
      <c r="R348" s="218"/>
      <c r="S348" s="218"/>
      <c r="T348" s="219"/>
      <c r="AT348" s="220" t="s">
        <v>161</v>
      </c>
      <c r="AU348" s="220" t="s">
        <v>85</v>
      </c>
      <c r="AV348" s="13" t="s">
        <v>85</v>
      </c>
      <c r="AW348" s="13" t="s">
        <v>33</v>
      </c>
      <c r="AX348" s="13" t="s">
        <v>76</v>
      </c>
      <c r="AY348" s="220" t="s">
        <v>150</v>
      </c>
    </row>
    <row r="349" spans="1:65" s="14" customFormat="1">
      <c r="B349" s="221"/>
      <c r="C349" s="222"/>
      <c r="D349" s="205" t="s">
        <v>161</v>
      </c>
      <c r="E349" s="223" t="s">
        <v>1</v>
      </c>
      <c r="F349" s="224" t="s">
        <v>163</v>
      </c>
      <c r="G349" s="222"/>
      <c r="H349" s="225">
        <v>1</v>
      </c>
      <c r="I349" s="226"/>
      <c r="J349" s="222"/>
      <c r="K349" s="222"/>
      <c r="L349" s="227"/>
      <c r="M349" s="228"/>
      <c r="N349" s="229"/>
      <c r="O349" s="229"/>
      <c r="P349" s="229"/>
      <c r="Q349" s="229"/>
      <c r="R349" s="229"/>
      <c r="S349" s="229"/>
      <c r="T349" s="230"/>
      <c r="AT349" s="231" t="s">
        <v>161</v>
      </c>
      <c r="AU349" s="231" t="s">
        <v>85</v>
      </c>
      <c r="AV349" s="14" t="s">
        <v>157</v>
      </c>
      <c r="AW349" s="14" t="s">
        <v>33</v>
      </c>
      <c r="AX349" s="14" t="s">
        <v>83</v>
      </c>
      <c r="AY349" s="231" t="s">
        <v>150</v>
      </c>
    </row>
    <row r="350" spans="1:65" s="2" customFormat="1" ht="16.5" customHeight="1">
      <c r="A350" s="35"/>
      <c r="B350" s="36"/>
      <c r="C350" s="192" t="s">
        <v>707</v>
      </c>
      <c r="D350" s="192" t="s">
        <v>152</v>
      </c>
      <c r="E350" s="193" t="s">
        <v>3606</v>
      </c>
      <c r="F350" s="194" t="s">
        <v>3607</v>
      </c>
      <c r="G350" s="195" t="s">
        <v>490</v>
      </c>
      <c r="H350" s="196">
        <v>1</v>
      </c>
      <c r="I350" s="197"/>
      <c r="J350" s="198">
        <f>ROUND(I350*H350,2)</f>
        <v>0</v>
      </c>
      <c r="K350" s="194" t="s">
        <v>321</v>
      </c>
      <c r="L350" s="40"/>
      <c r="M350" s="199" t="s">
        <v>1</v>
      </c>
      <c r="N350" s="200" t="s">
        <v>41</v>
      </c>
      <c r="O350" s="72"/>
      <c r="P350" s="201">
        <f>O350*H350</f>
        <v>0</v>
      </c>
      <c r="Q350" s="201">
        <v>0</v>
      </c>
      <c r="R350" s="201">
        <f>Q350*H350</f>
        <v>0</v>
      </c>
      <c r="S350" s="201">
        <v>0</v>
      </c>
      <c r="T350" s="202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3" t="s">
        <v>157</v>
      </c>
      <c r="AT350" s="203" t="s">
        <v>152</v>
      </c>
      <c r="AU350" s="203" t="s">
        <v>85</v>
      </c>
      <c r="AY350" s="18" t="s">
        <v>150</v>
      </c>
      <c r="BE350" s="204">
        <f>IF(N350="základní",J350,0)</f>
        <v>0</v>
      </c>
      <c r="BF350" s="204">
        <f>IF(N350="snížená",J350,0)</f>
        <v>0</v>
      </c>
      <c r="BG350" s="204">
        <f>IF(N350="zákl. přenesená",J350,0)</f>
        <v>0</v>
      </c>
      <c r="BH350" s="204">
        <f>IF(N350="sníž. přenesená",J350,0)</f>
        <v>0</v>
      </c>
      <c r="BI350" s="204">
        <f>IF(N350="nulová",J350,0)</f>
        <v>0</v>
      </c>
      <c r="BJ350" s="18" t="s">
        <v>83</v>
      </c>
      <c r="BK350" s="204">
        <f>ROUND(I350*H350,2)</f>
        <v>0</v>
      </c>
      <c r="BL350" s="18" t="s">
        <v>157</v>
      </c>
      <c r="BM350" s="203" t="s">
        <v>3608</v>
      </c>
    </row>
    <row r="351" spans="1:65" s="2" customFormat="1">
      <c r="A351" s="35"/>
      <c r="B351" s="36"/>
      <c r="C351" s="37"/>
      <c r="D351" s="205" t="s">
        <v>159</v>
      </c>
      <c r="E351" s="37"/>
      <c r="F351" s="206" t="s">
        <v>3609</v>
      </c>
      <c r="G351" s="37"/>
      <c r="H351" s="37"/>
      <c r="I351" s="207"/>
      <c r="J351" s="37"/>
      <c r="K351" s="37"/>
      <c r="L351" s="40"/>
      <c r="M351" s="208"/>
      <c r="N351" s="209"/>
      <c r="O351" s="72"/>
      <c r="P351" s="72"/>
      <c r="Q351" s="72"/>
      <c r="R351" s="72"/>
      <c r="S351" s="72"/>
      <c r="T351" s="73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159</v>
      </c>
      <c r="AU351" s="18" t="s">
        <v>85</v>
      </c>
    </row>
    <row r="352" spans="1:65" s="13" customFormat="1">
      <c r="B352" s="210"/>
      <c r="C352" s="211"/>
      <c r="D352" s="205" t="s">
        <v>161</v>
      </c>
      <c r="E352" s="212" t="s">
        <v>1</v>
      </c>
      <c r="F352" s="213" t="s">
        <v>3610</v>
      </c>
      <c r="G352" s="211"/>
      <c r="H352" s="214">
        <v>1</v>
      </c>
      <c r="I352" s="215"/>
      <c r="J352" s="211"/>
      <c r="K352" s="211"/>
      <c r="L352" s="216"/>
      <c r="M352" s="217"/>
      <c r="N352" s="218"/>
      <c r="O352" s="218"/>
      <c r="P352" s="218"/>
      <c r="Q352" s="218"/>
      <c r="R352" s="218"/>
      <c r="S352" s="218"/>
      <c r="T352" s="219"/>
      <c r="AT352" s="220" t="s">
        <v>161</v>
      </c>
      <c r="AU352" s="220" t="s">
        <v>85</v>
      </c>
      <c r="AV352" s="13" t="s">
        <v>85</v>
      </c>
      <c r="AW352" s="13" t="s">
        <v>33</v>
      </c>
      <c r="AX352" s="13" t="s">
        <v>76</v>
      </c>
      <c r="AY352" s="220" t="s">
        <v>150</v>
      </c>
    </row>
    <row r="353" spans="1:65" s="14" customFormat="1">
      <c r="B353" s="221"/>
      <c r="C353" s="222"/>
      <c r="D353" s="205" t="s">
        <v>161</v>
      </c>
      <c r="E353" s="223" t="s">
        <v>1</v>
      </c>
      <c r="F353" s="224" t="s">
        <v>163</v>
      </c>
      <c r="G353" s="222"/>
      <c r="H353" s="225">
        <v>1</v>
      </c>
      <c r="I353" s="226"/>
      <c r="J353" s="222"/>
      <c r="K353" s="222"/>
      <c r="L353" s="227"/>
      <c r="M353" s="228"/>
      <c r="N353" s="229"/>
      <c r="O353" s="229"/>
      <c r="P353" s="229"/>
      <c r="Q353" s="229"/>
      <c r="R353" s="229"/>
      <c r="S353" s="229"/>
      <c r="T353" s="230"/>
      <c r="AT353" s="231" t="s">
        <v>161</v>
      </c>
      <c r="AU353" s="231" t="s">
        <v>85</v>
      </c>
      <c r="AV353" s="14" t="s">
        <v>157</v>
      </c>
      <c r="AW353" s="14" t="s">
        <v>33</v>
      </c>
      <c r="AX353" s="14" t="s">
        <v>83</v>
      </c>
      <c r="AY353" s="231" t="s">
        <v>150</v>
      </c>
    </row>
    <row r="354" spans="1:65" s="2" customFormat="1" ht="37.9" customHeight="1">
      <c r="A354" s="35"/>
      <c r="B354" s="36"/>
      <c r="C354" s="192" t="s">
        <v>718</v>
      </c>
      <c r="D354" s="192" t="s">
        <v>152</v>
      </c>
      <c r="E354" s="193" t="s">
        <v>3611</v>
      </c>
      <c r="F354" s="194" t="s">
        <v>3612</v>
      </c>
      <c r="G354" s="195" t="s">
        <v>363</v>
      </c>
      <c r="H354" s="196">
        <v>1</v>
      </c>
      <c r="I354" s="197"/>
      <c r="J354" s="198">
        <f>ROUND(I354*H354,2)</f>
        <v>0</v>
      </c>
      <c r="K354" s="194" t="s">
        <v>156</v>
      </c>
      <c r="L354" s="40"/>
      <c r="M354" s="199" t="s">
        <v>1</v>
      </c>
      <c r="N354" s="200" t="s">
        <v>41</v>
      </c>
      <c r="O354" s="72"/>
      <c r="P354" s="201">
        <f>O354*H354</f>
        <v>0</v>
      </c>
      <c r="Q354" s="201">
        <v>8.1700000000000002E-3</v>
      </c>
      <c r="R354" s="201">
        <f>Q354*H354</f>
        <v>8.1700000000000002E-3</v>
      </c>
      <c r="S354" s="201">
        <v>0</v>
      </c>
      <c r="T354" s="202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3" t="s">
        <v>157</v>
      </c>
      <c r="AT354" s="203" t="s">
        <v>152</v>
      </c>
      <c r="AU354" s="203" t="s">
        <v>85</v>
      </c>
      <c r="AY354" s="18" t="s">
        <v>150</v>
      </c>
      <c r="BE354" s="204">
        <f>IF(N354="základní",J354,0)</f>
        <v>0</v>
      </c>
      <c r="BF354" s="204">
        <f>IF(N354="snížená",J354,0)</f>
        <v>0</v>
      </c>
      <c r="BG354" s="204">
        <f>IF(N354="zákl. přenesená",J354,0)</f>
        <v>0</v>
      </c>
      <c r="BH354" s="204">
        <f>IF(N354="sníž. přenesená",J354,0)</f>
        <v>0</v>
      </c>
      <c r="BI354" s="204">
        <f>IF(N354="nulová",J354,0)</f>
        <v>0</v>
      </c>
      <c r="BJ354" s="18" t="s">
        <v>83</v>
      </c>
      <c r="BK354" s="204">
        <f>ROUND(I354*H354,2)</f>
        <v>0</v>
      </c>
      <c r="BL354" s="18" t="s">
        <v>157</v>
      </c>
      <c r="BM354" s="203" t="s">
        <v>3613</v>
      </c>
    </row>
    <row r="355" spans="1:65" s="2" customFormat="1" ht="19.5">
      <c r="A355" s="35"/>
      <c r="B355" s="36"/>
      <c r="C355" s="37"/>
      <c r="D355" s="205" t="s">
        <v>159</v>
      </c>
      <c r="E355" s="37"/>
      <c r="F355" s="206" t="s">
        <v>3614</v>
      </c>
      <c r="G355" s="37"/>
      <c r="H355" s="37"/>
      <c r="I355" s="207"/>
      <c r="J355" s="37"/>
      <c r="K355" s="37"/>
      <c r="L355" s="40"/>
      <c r="M355" s="208"/>
      <c r="N355" s="209"/>
      <c r="O355" s="72"/>
      <c r="P355" s="72"/>
      <c r="Q355" s="72"/>
      <c r="R355" s="72"/>
      <c r="S355" s="72"/>
      <c r="T355" s="73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159</v>
      </c>
      <c r="AU355" s="18" t="s">
        <v>85</v>
      </c>
    </row>
    <row r="356" spans="1:65" s="13" customFormat="1">
      <c r="B356" s="210"/>
      <c r="C356" s="211"/>
      <c r="D356" s="205" t="s">
        <v>161</v>
      </c>
      <c r="E356" s="212" t="s">
        <v>1</v>
      </c>
      <c r="F356" s="213" t="s">
        <v>3615</v>
      </c>
      <c r="G356" s="211"/>
      <c r="H356" s="214">
        <v>1</v>
      </c>
      <c r="I356" s="215"/>
      <c r="J356" s="211"/>
      <c r="K356" s="211"/>
      <c r="L356" s="216"/>
      <c r="M356" s="217"/>
      <c r="N356" s="218"/>
      <c r="O356" s="218"/>
      <c r="P356" s="218"/>
      <c r="Q356" s="218"/>
      <c r="R356" s="218"/>
      <c r="S356" s="218"/>
      <c r="T356" s="219"/>
      <c r="AT356" s="220" t="s">
        <v>161</v>
      </c>
      <c r="AU356" s="220" t="s">
        <v>85</v>
      </c>
      <c r="AV356" s="13" t="s">
        <v>85</v>
      </c>
      <c r="AW356" s="13" t="s">
        <v>33</v>
      </c>
      <c r="AX356" s="13" t="s">
        <v>76</v>
      </c>
      <c r="AY356" s="220" t="s">
        <v>150</v>
      </c>
    </row>
    <row r="357" spans="1:65" s="14" customFormat="1">
      <c r="B357" s="221"/>
      <c r="C357" s="222"/>
      <c r="D357" s="205" t="s">
        <v>161</v>
      </c>
      <c r="E357" s="223" t="s">
        <v>1</v>
      </c>
      <c r="F357" s="224" t="s">
        <v>163</v>
      </c>
      <c r="G357" s="222"/>
      <c r="H357" s="225">
        <v>1</v>
      </c>
      <c r="I357" s="226"/>
      <c r="J357" s="222"/>
      <c r="K357" s="222"/>
      <c r="L357" s="227"/>
      <c r="M357" s="228"/>
      <c r="N357" s="229"/>
      <c r="O357" s="229"/>
      <c r="P357" s="229"/>
      <c r="Q357" s="229"/>
      <c r="R357" s="229"/>
      <c r="S357" s="229"/>
      <c r="T357" s="230"/>
      <c r="AT357" s="231" t="s">
        <v>161</v>
      </c>
      <c r="AU357" s="231" t="s">
        <v>85</v>
      </c>
      <c r="AV357" s="14" t="s">
        <v>157</v>
      </c>
      <c r="AW357" s="14" t="s">
        <v>33</v>
      </c>
      <c r="AX357" s="14" t="s">
        <v>83</v>
      </c>
      <c r="AY357" s="231" t="s">
        <v>150</v>
      </c>
    </row>
    <row r="358" spans="1:65" s="2" customFormat="1" ht="37.9" customHeight="1">
      <c r="A358" s="35"/>
      <c r="B358" s="36"/>
      <c r="C358" s="192" t="s">
        <v>724</v>
      </c>
      <c r="D358" s="192" t="s">
        <v>152</v>
      </c>
      <c r="E358" s="193" t="s">
        <v>3616</v>
      </c>
      <c r="F358" s="194" t="s">
        <v>3617</v>
      </c>
      <c r="G358" s="195" t="s">
        <v>265</v>
      </c>
      <c r="H358" s="196">
        <v>15</v>
      </c>
      <c r="I358" s="197"/>
      <c r="J358" s="198">
        <f>ROUND(I358*H358,2)</f>
        <v>0</v>
      </c>
      <c r="K358" s="194" t="s">
        <v>321</v>
      </c>
      <c r="L358" s="40"/>
      <c r="M358" s="199" t="s">
        <v>1</v>
      </c>
      <c r="N358" s="200" t="s">
        <v>41</v>
      </c>
      <c r="O358" s="72"/>
      <c r="P358" s="201">
        <f>O358*H358</f>
        <v>0</v>
      </c>
      <c r="Q358" s="201">
        <v>0</v>
      </c>
      <c r="R358" s="201">
        <f>Q358*H358</f>
        <v>0</v>
      </c>
      <c r="S358" s="201">
        <v>0</v>
      </c>
      <c r="T358" s="202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03" t="s">
        <v>157</v>
      </c>
      <c r="AT358" s="203" t="s">
        <v>152</v>
      </c>
      <c r="AU358" s="203" t="s">
        <v>85</v>
      </c>
      <c r="AY358" s="18" t="s">
        <v>150</v>
      </c>
      <c r="BE358" s="204">
        <f>IF(N358="základní",J358,0)</f>
        <v>0</v>
      </c>
      <c r="BF358" s="204">
        <f>IF(N358="snížená",J358,0)</f>
        <v>0</v>
      </c>
      <c r="BG358" s="204">
        <f>IF(N358="zákl. přenesená",J358,0)</f>
        <v>0</v>
      </c>
      <c r="BH358" s="204">
        <f>IF(N358="sníž. přenesená",J358,0)</f>
        <v>0</v>
      </c>
      <c r="BI358" s="204">
        <f>IF(N358="nulová",J358,0)</f>
        <v>0</v>
      </c>
      <c r="BJ358" s="18" t="s">
        <v>83</v>
      </c>
      <c r="BK358" s="204">
        <f>ROUND(I358*H358,2)</f>
        <v>0</v>
      </c>
      <c r="BL358" s="18" t="s">
        <v>157</v>
      </c>
      <c r="BM358" s="203" t="s">
        <v>3618</v>
      </c>
    </row>
    <row r="359" spans="1:65" s="2" customFormat="1" ht="19.5">
      <c r="A359" s="35"/>
      <c r="B359" s="36"/>
      <c r="C359" s="37"/>
      <c r="D359" s="205" t="s">
        <v>159</v>
      </c>
      <c r="E359" s="37"/>
      <c r="F359" s="206" t="s">
        <v>3617</v>
      </c>
      <c r="G359" s="37"/>
      <c r="H359" s="37"/>
      <c r="I359" s="207"/>
      <c r="J359" s="37"/>
      <c r="K359" s="37"/>
      <c r="L359" s="40"/>
      <c r="M359" s="208"/>
      <c r="N359" s="209"/>
      <c r="O359" s="72"/>
      <c r="P359" s="72"/>
      <c r="Q359" s="72"/>
      <c r="R359" s="72"/>
      <c r="S359" s="72"/>
      <c r="T359" s="73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159</v>
      </c>
      <c r="AU359" s="18" t="s">
        <v>85</v>
      </c>
    </row>
    <row r="360" spans="1:65" s="13" customFormat="1">
      <c r="B360" s="210"/>
      <c r="C360" s="211"/>
      <c r="D360" s="205" t="s">
        <v>161</v>
      </c>
      <c r="E360" s="212" t="s">
        <v>1</v>
      </c>
      <c r="F360" s="213" t="s">
        <v>3619</v>
      </c>
      <c r="G360" s="211"/>
      <c r="H360" s="214">
        <v>15</v>
      </c>
      <c r="I360" s="215"/>
      <c r="J360" s="211"/>
      <c r="K360" s="211"/>
      <c r="L360" s="216"/>
      <c r="M360" s="217"/>
      <c r="N360" s="218"/>
      <c r="O360" s="218"/>
      <c r="P360" s="218"/>
      <c r="Q360" s="218"/>
      <c r="R360" s="218"/>
      <c r="S360" s="218"/>
      <c r="T360" s="219"/>
      <c r="AT360" s="220" t="s">
        <v>161</v>
      </c>
      <c r="AU360" s="220" t="s">
        <v>85</v>
      </c>
      <c r="AV360" s="13" t="s">
        <v>85</v>
      </c>
      <c r="AW360" s="13" t="s">
        <v>33</v>
      </c>
      <c r="AX360" s="13" t="s">
        <v>76</v>
      </c>
      <c r="AY360" s="220" t="s">
        <v>150</v>
      </c>
    </row>
    <row r="361" spans="1:65" s="14" customFormat="1">
      <c r="B361" s="221"/>
      <c r="C361" s="222"/>
      <c r="D361" s="205" t="s">
        <v>161</v>
      </c>
      <c r="E361" s="223" t="s">
        <v>1</v>
      </c>
      <c r="F361" s="224" t="s">
        <v>163</v>
      </c>
      <c r="G361" s="222"/>
      <c r="H361" s="225">
        <v>15</v>
      </c>
      <c r="I361" s="226"/>
      <c r="J361" s="222"/>
      <c r="K361" s="222"/>
      <c r="L361" s="227"/>
      <c r="M361" s="228"/>
      <c r="N361" s="229"/>
      <c r="O361" s="229"/>
      <c r="P361" s="229"/>
      <c r="Q361" s="229"/>
      <c r="R361" s="229"/>
      <c r="S361" s="229"/>
      <c r="T361" s="230"/>
      <c r="AT361" s="231" t="s">
        <v>161</v>
      </c>
      <c r="AU361" s="231" t="s">
        <v>85</v>
      </c>
      <c r="AV361" s="14" t="s">
        <v>157</v>
      </c>
      <c r="AW361" s="14" t="s">
        <v>33</v>
      </c>
      <c r="AX361" s="14" t="s">
        <v>83</v>
      </c>
      <c r="AY361" s="231" t="s">
        <v>150</v>
      </c>
    </row>
    <row r="362" spans="1:65" s="2" customFormat="1" ht="24.2" customHeight="1">
      <c r="A362" s="35"/>
      <c r="B362" s="36"/>
      <c r="C362" s="192" t="s">
        <v>732</v>
      </c>
      <c r="D362" s="192" t="s">
        <v>152</v>
      </c>
      <c r="E362" s="193" t="s">
        <v>3620</v>
      </c>
      <c r="F362" s="194" t="s">
        <v>3621</v>
      </c>
      <c r="G362" s="195" t="s">
        <v>265</v>
      </c>
      <c r="H362" s="196">
        <v>15</v>
      </c>
      <c r="I362" s="197"/>
      <c r="J362" s="198">
        <f>ROUND(I362*H362,2)</f>
        <v>0</v>
      </c>
      <c r="K362" s="194" t="s">
        <v>321</v>
      </c>
      <c r="L362" s="40"/>
      <c r="M362" s="199" t="s">
        <v>1</v>
      </c>
      <c r="N362" s="200" t="s">
        <v>41</v>
      </c>
      <c r="O362" s="72"/>
      <c r="P362" s="201">
        <f>O362*H362</f>
        <v>0</v>
      </c>
      <c r="Q362" s="201">
        <v>0</v>
      </c>
      <c r="R362" s="201">
        <f>Q362*H362</f>
        <v>0</v>
      </c>
      <c r="S362" s="201">
        <v>0</v>
      </c>
      <c r="T362" s="202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03" t="s">
        <v>157</v>
      </c>
      <c r="AT362" s="203" t="s">
        <v>152</v>
      </c>
      <c r="AU362" s="203" t="s">
        <v>85</v>
      </c>
      <c r="AY362" s="18" t="s">
        <v>150</v>
      </c>
      <c r="BE362" s="204">
        <f>IF(N362="základní",J362,0)</f>
        <v>0</v>
      </c>
      <c r="BF362" s="204">
        <f>IF(N362="snížená",J362,0)</f>
        <v>0</v>
      </c>
      <c r="BG362" s="204">
        <f>IF(N362="zákl. přenesená",J362,0)</f>
        <v>0</v>
      </c>
      <c r="BH362" s="204">
        <f>IF(N362="sníž. přenesená",J362,0)</f>
        <v>0</v>
      </c>
      <c r="BI362" s="204">
        <f>IF(N362="nulová",J362,0)</f>
        <v>0</v>
      </c>
      <c r="BJ362" s="18" t="s">
        <v>83</v>
      </c>
      <c r="BK362" s="204">
        <f>ROUND(I362*H362,2)</f>
        <v>0</v>
      </c>
      <c r="BL362" s="18" t="s">
        <v>157</v>
      </c>
      <c r="BM362" s="203" t="s">
        <v>3622</v>
      </c>
    </row>
    <row r="363" spans="1:65" s="2" customFormat="1" ht="19.5">
      <c r="A363" s="35"/>
      <c r="B363" s="36"/>
      <c r="C363" s="37"/>
      <c r="D363" s="205" t="s">
        <v>159</v>
      </c>
      <c r="E363" s="37"/>
      <c r="F363" s="206" t="s">
        <v>3621</v>
      </c>
      <c r="G363" s="37"/>
      <c r="H363" s="37"/>
      <c r="I363" s="207"/>
      <c r="J363" s="37"/>
      <c r="K363" s="37"/>
      <c r="L363" s="40"/>
      <c r="M363" s="208"/>
      <c r="N363" s="209"/>
      <c r="O363" s="72"/>
      <c r="P363" s="72"/>
      <c r="Q363" s="72"/>
      <c r="R363" s="72"/>
      <c r="S363" s="72"/>
      <c r="T363" s="73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159</v>
      </c>
      <c r="AU363" s="18" t="s">
        <v>85</v>
      </c>
    </row>
    <row r="364" spans="1:65" s="13" customFormat="1">
      <c r="B364" s="210"/>
      <c r="C364" s="211"/>
      <c r="D364" s="205" t="s">
        <v>161</v>
      </c>
      <c r="E364" s="212" t="s">
        <v>1</v>
      </c>
      <c r="F364" s="213" t="s">
        <v>3623</v>
      </c>
      <c r="G364" s="211"/>
      <c r="H364" s="214">
        <v>15</v>
      </c>
      <c r="I364" s="215"/>
      <c r="J364" s="211"/>
      <c r="K364" s="211"/>
      <c r="L364" s="216"/>
      <c r="M364" s="217"/>
      <c r="N364" s="218"/>
      <c r="O364" s="218"/>
      <c r="P364" s="218"/>
      <c r="Q364" s="218"/>
      <c r="R364" s="218"/>
      <c r="S364" s="218"/>
      <c r="T364" s="219"/>
      <c r="AT364" s="220" t="s">
        <v>161</v>
      </c>
      <c r="AU364" s="220" t="s">
        <v>85</v>
      </c>
      <c r="AV364" s="13" t="s">
        <v>85</v>
      </c>
      <c r="AW364" s="13" t="s">
        <v>33</v>
      </c>
      <c r="AX364" s="13" t="s">
        <v>76</v>
      </c>
      <c r="AY364" s="220" t="s">
        <v>150</v>
      </c>
    </row>
    <row r="365" spans="1:65" s="14" customFormat="1">
      <c r="B365" s="221"/>
      <c r="C365" s="222"/>
      <c r="D365" s="205" t="s">
        <v>161</v>
      </c>
      <c r="E365" s="223" t="s">
        <v>1</v>
      </c>
      <c r="F365" s="224" t="s">
        <v>163</v>
      </c>
      <c r="G365" s="222"/>
      <c r="H365" s="225">
        <v>15</v>
      </c>
      <c r="I365" s="226"/>
      <c r="J365" s="222"/>
      <c r="K365" s="222"/>
      <c r="L365" s="227"/>
      <c r="M365" s="228"/>
      <c r="N365" s="229"/>
      <c r="O365" s="229"/>
      <c r="P365" s="229"/>
      <c r="Q365" s="229"/>
      <c r="R365" s="229"/>
      <c r="S365" s="229"/>
      <c r="T365" s="230"/>
      <c r="AT365" s="231" t="s">
        <v>161</v>
      </c>
      <c r="AU365" s="231" t="s">
        <v>85</v>
      </c>
      <c r="AV365" s="14" t="s">
        <v>157</v>
      </c>
      <c r="AW365" s="14" t="s">
        <v>33</v>
      </c>
      <c r="AX365" s="14" t="s">
        <v>83</v>
      </c>
      <c r="AY365" s="231" t="s">
        <v>150</v>
      </c>
    </row>
    <row r="366" spans="1:65" s="12" customFormat="1" ht="20.85" customHeight="1">
      <c r="B366" s="176"/>
      <c r="C366" s="177"/>
      <c r="D366" s="178" t="s">
        <v>75</v>
      </c>
      <c r="E366" s="190" t="s">
        <v>2002</v>
      </c>
      <c r="F366" s="190" t="s">
        <v>2003</v>
      </c>
      <c r="G366" s="177"/>
      <c r="H366" s="177"/>
      <c r="I366" s="180"/>
      <c r="J366" s="191">
        <f>BK366</f>
        <v>0</v>
      </c>
      <c r="K366" s="177"/>
      <c r="L366" s="182"/>
      <c r="M366" s="183"/>
      <c r="N366" s="184"/>
      <c r="O366" s="184"/>
      <c r="P366" s="185">
        <f>SUM(P367:P368)</f>
        <v>0</v>
      </c>
      <c r="Q366" s="184"/>
      <c r="R366" s="185">
        <f>SUM(R367:R368)</f>
        <v>0</v>
      </c>
      <c r="S366" s="184"/>
      <c r="T366" s="186">
        <f>SUM(T367:T368)</f>
        <v>0</v>
      </c>
      <c r="AR366" s="187" t="s">
        <v>157</v>
      </c>
      <c r="AT366" s="188" t="s">
        <v>75</v>
      </c>
      <c r="AU366" s="188" t="s">
        <v>85</v>
      </c>
      <c r="AY366" s="187" t="s">
        <v>150</v>
      </c>
      <c r="BK366" s="189">
        <f>SUM(BK367:BK368)</f>
        <v>0</v>
      </c>
    </row>
    <row r="367" spans="1:65" s="2" customFormat="1" ht="21.75" customHeight="1">
      <c r="A367" s="35"/>
      <c r="B367" s="36"/>
      <c r="C367" s="192" t="s">
        <v>737</v>
      </c>
      <c r="D367" s="192" t="s">
        <v>152</v>
      </c>
      <c r="E367" s="193" t="s">
        <v>2718</v>
      </c>
      <c r="F367" s="194" t="s">
        <v>2719</v>
      </c>
      <c r="G367" s="195" t="s">
        <v>2007</v>
      </c>
      <c r="H367" s="196">
        <v>30</v>
      </c>
      <c r="I367" s="197"/>
      <c r="J367" s="198">
        <f>ROUND(I367*H367,2)</f>
        <v>0</v>
      </c>
      <c r="K367" s="194" t="s">
        <v>156</v>
      </c>
      <c r="L367" s="40"/>
      <c r="M367" s="199" t="s">
        <v>1</v>
      </c>
      <c r="N367" s="200" t="s">
        <v>41</v>
      </c>
      <c r="O367" s="72"/>
      <c r="P367" s="201">
        <f>O367*H367</f>
        <v>0</v>
      </c>
      <c r="Q367" s="201">
        <v>0</v>
      </c>
      <c r="R367" s="201">
        <f>Q367*H367</f>
        <v>0</v>
      </c>
      <c r="S367" s="201">
        <v>0</v>
      </c>
      <c r="T367" s="202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03" t="s">
        <v>3624</v>
      </c>
      <c r="AT367" s="203" t="s">
        <v>152</v>
      </c>
      <c r="AU367" s="203" t="s">
        <v>102</v>
      </c>
      <c r="AY367" s="18" t="s">
        <v>150</v>
      </c>
      <c r="BE367" s="204">
        <f>IF(N367="základní",J367,0)</f>
        <v>0</v>
      </c>
      <c r="BF367" s="204">
        <f>IF(N367="snížená",J367,0)</f>
        <v>0</v>
      </c>
      <c r="BG367" s="204">
        <f>IF(N367="zákl. přenesená",J367,0)</f>
        <v>0</v>
      </c>
      <c r="BH367" s="204">
        <f>IF(N367="sníž. přenesená",J367,0)</f>
        <v>0</v>
      </c>
      <c r="BI367" s="204">
        <f>IF(N367="nulová",J367,0)</f>
        <v>0</v>
      </c>
      <c r="BJ367" s="18" t="s">
        <v>83</v>
      </c>
      <c r="BK367" s="204">
        <f>ROUND(I367*H367,2)</f>
        <v>0</v>
      </c>
      <c r="BL367" s="18" t="s">
        <v>3624</v>
      </c>
      <c r="BM367" s="203" t="s">
        <v>3625</v>
      </c>
    </row>
    <row r="368" spans="1:65" s="2" customFormat="1" ht="19.5">
      <c r="A368" s="35"/>
      <c r="B368" s="36"/>
      <c r="C368" s="37"/>
      <c r="D368" s="205" t="s">
        <v>159</v>
      </c>
      <c r="E368" s="37"/>
      <c r="F368" s="206" t="s">
        <v>2721</v>
      </c>
      <c r="G368" s="37"/>
      <c r="H368" s="37"/>
      <c r="I368" s="207"/>
      <c r="J368" s="37"/>
      <c r="K368" s="37"/>
      <c r="L368" s="40"/>
      <c r="M368" s="208"/>
      <c r="N368" s="209"/>
      <c r="O368" s="72"/>
      <c r="P368" s="72"/>
      <c r="Q368" s="72"/>
      <c r="R368" s="72"/>
      <c r="S368" s="72"/>
      <c r="T368" s="73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159</v>
      </c>
      <c r="AU368" s="18" t="s">
        <v>102</v>
      </c>
    </row>
    <row r="369" spans="1:65" s="12" customFormat="1" ht="25.9" customHeight="1">
      <c r="B369" s="176"/>
      <c r="C369" s="177"/>
      <c r="D369" s="178" t="s">
        <v>75</v>
      </c>
      <c r="E369" s="179" t="s">
        <v>198</v>
      </c>
      <c r="F369" s="179" t="s">
        <v>199</v>
      </c>
      <c r="G369" s="177"/>
      <c r="H369" s="177"/>
      <c r="I369" s="180"/>
      <c r="J369" s="181">
        <f>BK369</f>
        <v>0</v>
      </c>
      <c r="K369" s="177"/>
      <c r="L369" s="182"/>
      <c r="M369" s="183"/>
      <c r="N369" s="184"/>
      <c r="O369" s="184"/>
      <c r="P369" s="185">
        <f>SUM(P370:P375)</f>
        <v>0</v>
      </c>
      <c r="Q369" s="184"/>
      <c r="R369" s="185">
        <f>SUM(R370:R375)</f>
        <v>0</v>
      </c>
      <c r="S369" s="184"/>
      <c r="T369" s="186">
        <f>SUM(T370:T375)</f>
        <v>0</v>
      </c>
      <c r="AR369" s="187" t="s">
        <v>185</v>
      </c>
      <c r="AT369" s="188" t="s">
        <v>75</v>
      </c>
      <c r="AU369" s="188" t="s">
        <v>76</v>
      </c>
      <c r="AY369" s="187" t="s">
        <v>150</v>
      </c>
      <c r="BK369" s="189">
        <f>SUM(BK370:BK375)</f>
        <v>0</v>
      </c>
    </row>
    <row r="370" spans="1:65" s="2" customFormat="1" ht="16.5" customHeight="1">
      <c r="A370" s="35"/>
      <c r="B370" s="36"/>
      <c r="C370" s="192" t="s">
        <v>748</v>
      </c>
      <c r="D370" s="192" t="s">
        <v>152</v>
      </c>
      <c r="E370" s="193" t="s">
        <v>2722</v>
      </c>
      <c r="F370" s="194" t="s">
        <v>2723</v>
      </c>
      <c r="G370" s="195" t="s">
        <v>2007</v>
      </c>
      <c r="H370" s="196">
        <v>19</v>
      </c>
      <c r="I370" s="197"/>
      <c r="J370" s="198">
        <f>ROUND(I370*H370,2)</f>
        <v>0</v>
      </c>
      <c r="K370" s="194" t="s">
        <v>321</v>
      </c>
      <c r="L370" s="40"/>
      <c r="M370" s="199" t="s">
        <v>1</v>
      </c>
      <c r="N370" s="200" t="s">
        <v>41</v>
      </c>
      <c r="O370" s="72"/>
      <c r="P370" s="201">
        <f>O370*H370</f>
        <v>0</v>
      </c>
      <c r="Q370" s="201">
        <v>0</v>
      </c>
      <c r="R370" s="201">
        <f>Q370*H370</f>
        <v>0</v>
      </c>
      <c r="S370" s="201">
        <v>0</v>
      </c>
      <c r="T370" s="202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03" t="s">
        <v>157</v>
      </c>
      <c r="AT370" s="203" t="s">
        <v>152</v>
      </c>
      <c r="AU370" s="203" t="s">
        <v>83</v>
      </c>
      <c r="AY370" s="18" t="s">
        <v>150</v>
      </c>
      <c r="BE370" s="204">
        <f>IF(N370="základní",J370,0)</f>
        <v>0</v>
      </c>
      <c r="BF370" s="204">
        <f>IF(N370="snížená",J370,0)</f>
        <v>0</v>
      </c>
      <c r="BG370" s="204">
        <f>IF(N370="zákl. přenesená",J370,0)</f>
        <v>0</v>
      </c>
      <c r="BH370" s="204">
        <f>IF(N370="sníž. přenesená",J370,0)</f>
        <v>0</v>
      </c>
      <c r="BI370" s="204">
        <f>IF(N370="nulová",J370,0)</f>
        <v>0</v>
      </c>
      <c r="BJ370" s="18" t="s">
        <v>83</v>
      </c>
      <c r="BK370" s="204">
        <f>ROUND(I370*H370,2)</f>
        <v>0</v>
      </c>
      <c r="BL370" s="18" t="s">
        <v>157</v>
      </c>
      <c r="BM370" s="203" t="s">
        <v>3626</v>
      </c>
    </row>
    <row r="371" spans="1:65" s="2" customFormat="1">
      <c r="A371" s="35"/>
      <c r="B371" s="36"/>
      <c r="C371" s="37"/>
      <c r="D371" s="205" t="s">
        <v>159</v>
      </c>
      <c r="E371" s="37"/>
      <c r="F371" s="206" t="s">
        <v>2723</v>
      </c>
      <c r="G371" s="37"/>
      <c r="H371" s="37"/>
      <c r="I371" s="207"/>
      <c r="J371" s="37"/>
      <c r="K371" s="37"/>
      <c r="L371" s="40"/>
      <c r="M371" s="208"/>
      <c r="N371" s="209"/>
      <c r="O371" s="72"/>
      <c r="P371" s="72"/>
      <c r="Q371" s="72"/>
      <c r="R371" s="72"/>
      <c r="S371" s="72"/>
      <c r="T371" s="73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159</v>
      </c>
      <c r="AU371" s="18" t="s">
        <v>83</v>
      </c>
    </row>
    <row r="372" spans="1:65" s="13" customFormat="1">
      <c r="B372" s="210"/>
      <c r="C372" s="211"/>
      <c r="D372" s="205" t="s">
        <v>161</v>
      </c>
      <c r="E372" s="212" t="s">
        <v>1</v>
      </c>
      <c r="F372" s="213" t="s">
        <v>3627</v>
      </c>
      <c r="G372" s="211"/>
      <c r="H372" s="214">
        <v>8</v>
      </c>
      <c r="I372" s="215"/>
      <c r="J372" s="211"/>
      <c r="K372" s="211"/>
      <c r="L372" s="216"/>
      <c r="M372" s="217"/>
      <c r="N372" s="218"/>
      <c r="O372" s="218"/>
      <c r="P372" s="218"/>
      <c r="Q372" s="218"/>
      <c r="R372" s="218"/>
      <c r="S372" s="218"/>
      <c r="T372" s="219"/>
      <c r="AT372" s="220" t="s">
        <v>161</v>
      </c>
      <c r="AU372" s="220" t="s">
        <v>83</v>
      </c>
      <c r="AV372" s="13" t="s">
        <v>85</v>
      </c>
      <c r="AW372" s="13" t="s">
        <v>33</v>
      </c>
      <c r="AX372" s="13" t="s">
        <v>76</v>
      </c>
      <c r="AY372" s="220" t="s">
        <v>150</v>
      </c>
    </row>
    <row r="373" spans="1:65" s="13" customFormat="1">
      <c r="B373" s="210"/>
      <c r="C373" s="211"/>
      <c r="D373" s="205" t="s">
        <v>161</v>
      </c>
      <c r="E373" s="212" t="s">
        <v>1</v>
      </c>
      <c r="F373" s="213" t="s">
        <v>3628</v>
      </c>
      <c r="G373" s="211"/>
      <c r="H373" s="214">
        <v>8</v>
      </c>
      <c r="I373" s="215"/>
      <c r="J373" s="211"/>
      <c r="K373" s="211"/>
      <c r="L373" s="216"/>
      <c r="M373" s="217"/>
      <c r="N373" s="218"/>
      <c r="O373" s="218"/>
      <c r="P373" s="218"/>
      <c r="Q373" s="218"/>
      <c r="R373" s="218"/>
      <c r="S373" s="218"/>
      <c r="T373" s="219"/>
      <c r="AT373" s="220" t="s">
        <v>161</v>
      </c>
      <c r="AU373" s="220" t="s">
        <v>83</v>
      </c>
      <c r="AV373" s="13" t="s">
        <v>85</v>
      </c>
      <c r="AW373" s="13" t="s">
        <v>33</v>
      </c>
      <c r="AX373" s="13" t="s">
        <v>76</v>
      </c>
      <c r="AY373" s="220" t="s">
        <v>150</v>
      </c>
    </row>
    <row r="374" spans="1:65" s="13" customFormat="1">
      <c r="B374" s="210"/>
      <c r="C374" s="211"/>
      <c r="D374" s="205" t="s">
        <v>161</v>
      </c>
      <c r="E374" s="212" t="s">
        <v>1</v>
      </c>
      <c r="F374" s="213" t="s">
        <v>3629</v>
      </c>
      <c r="G374" s="211"/>
      <c r="H374" s="214">
        <v>3</v>
      </c>
      <c r="I374" s="215"/>
      <c r="J374" s="211"/>
      <c r="K374" s="211"/>
      <c r="L374" s="216"/>
      <c r="M374" s="217"/>
      <c r="N374" s="218"/>
      <c r="O374" s="218"/>
      <c r="P374" s="218"/>
      <c r="Q374" s="218"/>
      <c r="R374" s="218"/>
      <c r="S374" s="218"/>
      <c r="T374" s="219"/>
      <c r="AT374" s="220" t="s">
        <v>161</v>
      </c>
      <c r="AU374" s="220" t="s">
        <v>83</v>
      </c>
      <c r="AV374" s="13" t="s">
        <v>85</v>
      </c>
      <c r="AW374" s="13" t="s">
        <v>33</v>
      </c>
      <c r="AX374" s="13" t="s">
        <v>76</v>
      </c>
      <c r="AY374" s="220" t="s">
        <v>150</v>
      </c>
    </row>
    <row r="375" spans="1:65" s="14" customFormat="1">
      <c r="B375" s="221"/>
      <c r="C375" s="222"/>
      <c r="D375" s="205" t="s">
        <v>161</v>
      </c>
      <c r="E375" s="223" t="s">
        <v>1</v>
      </c>
      <c r="F375" s="224" t="s">
        <v>163</v>
      </c>
      <c r="G375" s="222"/>
      <c r="H375" s="225">
        <v>19</v>
      </c>
      <c r="I375" s="226"/>
      <c r="J375" s="222"/>
      <c r="K375" s="222"/>
      <c r="L375" s="227"/>
      <c r="M375" s="268"/>
      <c r="N375" s="269"/>
      <c r="O375" s="269"/>
      <c r="P375" s="269"/>
      <c r="Q375" s="269"/>
      <c r="R375" s="269"/>
      <c r="S375" s="269"/>
      <c r="T375" s="270"/>
      <c r="AT375" s="231" t="s">
        <v>161</v>
      </c>
      <c r="AU375" s="231" t="s">
        <v>83</v>
      </c>
      <c r="AV375" s="14" t="s">
        <v>157</v>
      </c>
      <c r="AW375" s="14" t="s">
        <v>33</v>
      </c>
      <c r="AX375" s="14" t="s">
        <v>83</v>
      </c>
      <c r="AY375" s="231" t="s">
        <v>150</v>
      </c>
    </row>
    <row r="376" spans="1:65" s="2" customFormat="1" ht="6.95" customHeight="1">
      <c r="A376" s="35"/>
      <c r="B376" s="55"/>
      <c r="C376" s="56"/>
      <c r="D376" s="56"/>
      <c r="E376" s="56"/>
      <c r="F376" s="56"/>
      <c r="G376" s="56"/>
      <c r="H376" s="56"/>
      <c r="I376" s="56"/>
      <c r="J376" s="56"/>
      <c r="K376" s="56"/>
      <c r="L376" s="40"/>
      <c r="M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</row>
  </sheetData>
  <sheetProtection algorithmName="SHA-512" hashValue="bb70LlAZL0Gjs5tOLKKb8Kwzh10xGvZlGSrTwRXF/44MKBLXUCL9npk3V9iog/4WGWi3z2QlgPSo+2qgblN4Pg==" saltValue="s43dTyGYiq8dJY8QOmnDB3P83lu+zFjqJ+2a9p7gd8NZWa7jbsSh/qMoN1nEj8N8ar1uQ15vrQcxZzbmrBie+A==" spinCount="100000" sheet="1" objects="1" scenarios="1" formatColumns="0" formatRows="0" autoFilter="0"/>
  <autoFilter ref="C132:K375"/>
  <mergeCells count="15">
    <mergeCell ref="E119:H119"/>
    <mergeCell ref="E123:H123"/>
    <mergeCell ref="E121:H121"/>
    <mergeCell ref="E125:H125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8" t="s">
        <v>90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85</v>
      </c>
    </row>
    <row r="4" spans="1:46" s="1" customFormat="1" ht="24.95" customHeight="1">
      <c r="B4" s="21"/>
      <c r="D4" s="118" t="s">
        <v>122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Blansko SEE  oprava</v>
      </c>
      <c r="F7" s="321"/>
      <c r="G7" s="321"/>
      <c r="H7" s="321"/>
      <c r="L7" s="21"/>
    </row>
    <row r="8" spans="1:46" s="1" customFormat="1" ht="12" customHeight="1">
      <c r="B8" s="21"/>
      <c r="D8" s="120" t="s">
        <v>123</v>
      </c>
      <c r="L8" s="21"/>
    </row>
    <row r="9" spans="1:46" s="2" customFormat="1" ht="16.5" customHeight="1">
      <c r="A9" s="35"/>
      <c r="B9" s="40"/>
      <c r="C9" s="35"/>
      <c r="D9" s="35"/>
      <c r="E9" s="320" t="s">
        <v>124</v>
      </c>
      <c r="F9" s="322"/>
      <c r="G9" s="322"/>
      <c r="H9" s="32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125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23" t="s">
        <v>126</v>
      </c>
      <c r="F11" s="322"/>
      <c r="G11" s="322"/>
      <c r="H11" s="322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31. 5. 2022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26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27</v>
      </c>
      <c r="F17" s="35"/>
      <c r="G17" s="35"/>
      <c r="H17" s="35"/>
      <c r="I17" s="120" t="s">
        <v>28</v>
      </c>
      <c r="J17" s="111" t="s">
        <v>29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30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24" t="str">
        <f>'Rekapitulace stavby'!E14</f>
        <v>Vyplň údaj</v>
      </c>
      <c r="F20" s="325"/>
      <c r="G20" s="325"/>
      <c r="H20" s="325"/>
      <c r="I20" s="120" t="s">
        <v>28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32</v>
      </c>
      <c r="E22" s="35"/>
      <c r="F22" s="35"/>
      <c r="G22" s="35"/>
      <c r="H22" s="35"/>
      <c r="I22" s="120" t="s">
        <v>25</v>
      </c>
      <c r="J22" s="111" t="str">
        <f>IF('Rekapitulace stavby'!AN16="","",'Rekapitulace stavby'!AN16)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stavby'!E17="","",'Rekapitulace stavby'!E17)</f>
        <v xml:space="preserve"> </v>
      </c>
      <c r="F23" s="35"/>
      <c r="G23" s="35"/>
      <c r="H23" s="35"/>
      <c r="I23" s="120" t="s">
        <v>28</v>
      </c>
      <c r="J23" s="111" t="str">
        <f>IF('Rekapitulace stavby'!AN17="","",'Rekapitulace stavby'!AN17)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34</v>
      </c>
      <c r="E25" s="35"/>
      <c r="F25" s="35"/>
      <c r="G25" s="35"/>
      <c r="H25" s="35"/>
      <c r="I25" s="120" t="s">
        <v>25</v>
      </c>
      <c r="J25" s="111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stavby'!E20="","",'Rekapitulace stavby'!E20)</f>
        <v xml:space="preserve"> </v>
      </c>
      <c r="F26" s="35"/>
      <c r="G26" s="35"/>
      <c r="H26" s="35"/>
      <c r="I26" s="120" t="s">
        <v>28</v>
      </c>
      <c r="J26" s="111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26" t="s">
        <v>1</v>
      </c>
      <c r="F29" s="326"/>
      <c r="G29" s="326"/>
      <c r="H29" s="326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36</v>
      </c>
      <c r="E32" s="35"/>
      <c r="F32" s="35"/>
      <c r="G32" s="35"/>
      <c r="H32" s="35"/>
      <c r="I32" s="35"/>
      <c r="J32" s="127">
        <f>ROUND(J123,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38</v>
      </c>
      <c r="G34" s="35"/>
      <c r="H34" s="35"/>
      <c r="I34" s="128" t="s">
        <v>37</v>
      </c>
      <c r="J34" s="128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40</v>
      </c>
      <c r="E35" s="120" t="s">
        <v>41</v>
      </c>
      <c r="F35" s="130">
        <f>ROUND((SUM(BE123:BE151)),  2)</f>
        <v>0</v>
      </c>
      <c r="G35" s="35"/>
      <c r="H35" s="35"/>
      <c r="I35" s="131">
        <v>0.21</v>
      </c>
      <c r="J35" s="130">
        <f>ROUND(((SUM(BE123:BE151))*I35),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42</v>
      </c>
      <c r="F36" s="130">
        <f>ROUND((SUM(BF123:BF151)),  2)</f>
        <v>0</v>
      </c>
      <c r="G36" s="35"/>
      <c r="H36" s="35"/>
      <c r="I36" s="131">
        <v>0.15</v>
      </c>
      <c r="J36" s="130">
        <f>ROUND(((SUM(BF123:BF151))*I36),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43</v>
      </c>
      <c r="F37" s="130">
        <f>ROUND((SUM(BG123:BG151)),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44</v>
      </c>
      <c r="F38" s="130">
        <f>ROUND((SUM(BH123:BH151)),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45</v>
      </c>
      <c r="F39" s="130">
        <f>ROUND((SUM(BI123:BI151)),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46</v>
      </c>
      <c r="E41" s="134"/>
      <c r="F41" s="134"/>
      <c r="G41" s="135" t="s">
        <v>47</v>
      </c>
      <c r="H41" s="136" t="s">
        <v>48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18" t="str">
        <f>E7</f>
        <v>Blansko SEE  oprava</v>
      </c>
      <c r="F85" s="319"/>
      <c r="G85" s="319"/>
      <c r="H85" s="319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18" t="s">
        <v>124</v>
      </c>
      <c r="F87" s="317"/>
      <c r="G87" s="317"/>
      <c r="H87" s="317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125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12" t="str">
        <f>E11</f>
        <v>SO 90-90 - Odpady</v>
      </c>
      <c r="F89" s="317"/>
      <c r="G89" s="317"/>
      <c r="H89" s="317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 xml:space="preserve"> </v>
      </c>
      <c r="G91" s="37"/>
      <c r="H91" s="37"/>
      <c r="I91" s="30" t="s">
        <v>22</v>
      </c>
      <c r="J91" s="67" t="str">
        <f>IF(J14="","",J14)</f>
        <v>31. 5. 2022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>Správa železnic, státní organizace</v>
      </c>
      <c r="G93" s="37"/>
      <c r="H93" s="37"/>
      <c r="I93" s="30" t="s">
        <v>32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30</v>
      </c>
      <c r="D94" s="37"/>
      <c r="E94" s="37"/>
      <c r="F94" s="28" t="str">
        <f>IF(E20="","",E20)</f>
        <v>Vyplň údaj</v>
      </c>
      <c r="G94" s="37"/>
      <c r="H94" s="37"/>
      <c r="I94" s="30" t="s">
        <v>34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128</v>
      </c>
      <c r="D96" s="151"/>
      <c r="E96" s="151"/>
      <c r="F96" s="151"/>
      <c r="G96" s="151"/>
      <c r="H96" s="151"/>
      <c r="I96" s="151"/>
      <c r="J96" s="152" t="s">
        <v>129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130</v>
      </c>
      <c r="D98" s="37"/>
      <c r="E98" s="37"/>
      <c r="F98" s="37"/>
      <c r="G98" s="37"/>
      <c r="H98" s="37"/>
      <c r="I98" s="37"/>
      <c r="J98" s="85">
        <f>J123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131</v>
      </c>
    </row>
    <row r="99" spans="1:47" s="9" customFormat="1" ht="24.95" customHeight="1">
      <c r="B99" s="154"/>
      <c r="C99" s="155"/>
      <c r="D99" s="156" t="s">
        <v>132</v>
      </c>
      <c r="E99" s="157"/>
      <c r="F99" s="157"/>
      <c r="G99" s="157"/>
      <c r="H99" s="157"/>
      <c r="I99" s="157"/>
      <c r="J99" s="158">
        <f>J124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133</v>
      </c>
      <c r="E100" s="162"/>
      <c r="F100" s="162"/>
      <c r="G100" s="162"/>
      <c r="H100" s="162"/>
      <c r="I100" s="162"/>
      <c r="J100" s="163">
        <f>J125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134</v>
      </c>
      <c r="E101" s="162"/>
      <c r="F101" s="162"/>
      <c r="G101" s="162"/>
      <c r="H101" s="162"/>
      <c r="I101" s="162"/>
      <c r="J101" s="163">
        <f>J138</f>
        <v>0</v>
      </c>
      <c r="K101" s="105"/>
      <c r="L101" s="164"/>
    </row>
    <row r="102" spans="1:47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47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47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24.95" customHeight="1">
      <c r="A108" s="35"/>
      <c r="B108" s="36"/>
      <c r="C108" s="24" t="s">
        <v>135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12" customHeight="1">
      <c r="A110" s="35"/>
      <c r="B110" s="36"/>
      <c r="C110" s="30" t="s">
        <v>16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6.5" customHeight="1">
      <c r="A111" s="35"/>
      <c r="B111" s="36"/>
      <c r="C111" s="37"/>
      <c r="D111" s="37"/>
      <c r="E111" s="318" t="str">
        <f>E7</f>
        <v>Blansko SEE  oprava</v>
      </c>
      <c r="F111" s="319"/>
      <c r="G111" s="319"/>
      <c r="H111" s="319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1" customFormat="1" ht="12" customHeight="1">
      <c r="B112" s="22"/>
      <c r="C112" s="30" t="s">
        <v>123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pans="1:65" s="2" customFormat="1" ht="16.5" customHeight="1">
      <c r="A113" s="35"/>
      <c r="B113" s="36"/>
      <c r="C113" s="37"/>
      <c r="D113" s="37"/>
      <c r="E113" s="318" t="s">
        <v>124</v>
      </c>
      <c r="F113" s="317"/>
      <c r="G113" s="317"/>
      <c r="H113" s="31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125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12" t="str">
        <f>E11</f>
        <v>SO 90-90 - Odpady</v>
      </c>
      <c r="F115" s="317"/>
      <c r="G115" s="317"/>
      <c r="H115" s="31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30" t="s">
        <v>20</v>
      </c>
      <c r="D117" s="37"/>
      <c r="E117" s="37"/>
      <c r="F117" s="28" t="str">
        <f>F14</f>
        <v xml:space="preserve"> </v>
      </c>
      <c r="G117" s="37"/>
      <c r="H117" s="37"/>
      <c r="I117" s="30" t="s">
        <v>22</v>
      </c>
      <c r="J117" s="67" t="str">
        <f>IF(J14="","",J14)</f>
        <v>31. 5. 2022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24</v>
      </c>
      <c r="D119" s="37"/>
      <c r="E119" s="37"/>
      <c r="F119" s="28" t="str">
        <f>E17</f>
        <v>Správa železnic, státní organizace</v>
      </c>
      <c r="G119" s="37"/>
      <c r="H119" s="37"/>
      <c r="I119" s="30" t="s">
        <v>32</v>
      </c>
      <c r="J119" s="33" t="str">
        <f>E23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30</v>
      </c>
      <c r="D120" s="37"/>
      <c r="E120" s="37"/>
      <c r="F120" s="28" t="str">
        <f>IF(E20="","",E20)</f>
        <v>Vyplň údaj</v>
      </c>
      <c r="G120" s="37"/>
      <c r="H120" s="37"/>
      <c r="I120" s="30" t="s">
        <v>34</v>
      </c>
      <c r="J120" s="33" t="str">
        <f>E26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65"/>
      <c r="B122" s="166"/>
      <c r="C122" s="167" t="s">
        <v>136</v>
      </c>
      <c r="D122" s="168" t="s">
        <v>61</v>
      </c>
      <c r="E122" s="168" t="s">
        <v>57</v>
      </c>
      <c r="F122" s="168" t="s">
        <v>58</v>
      </c>
      <c r="G122" s="168" t="s">
        <v>137</v>
      </c>
      <c r="H122" s="168" t="s">
        <v>138</v>
      </c>
      <c r="I122" s="168" t="s">
        <v>139</v>
      </c>
      <c r="J122" s="168" t="s">
        <v>129</v>
      </c>
      <c r="K122" s="169" t="s">
        <v>140</v>
      </c>
      <c r="L122" s="170"/>
      <c r="M122" s="76" t="s">
        <v>1</v>
      </c>
      <c r="N122" s="77" t="s">
        <v>40</v>
      </c>
      <c r="O122" s="77" t="s">
        <v>141</v>
      </c>
      <c r="P122" s="77" t="s">
        <v>142</v>
      </c>
      <c r="Q122" s="77" t="s">
        <v>143</v>
      </c>
      <c r="R122" s="77" t="s">
        <v>144</v>
      </c>
      <c r="S122" s="77" t="s">
        <v>145</v>
      </c>
      <c r="T122" s="78" t="s">
        <v>146</v>
      </c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/>
    </row>
    <row r="123" spans="1:65" s="2" customFormat="1" ht="22.9" customHeight="1">
      <c r="A123" s="35"/>
      <c r="B123" s="36"/>
      <c r="C123" s="83" t="s">
        <v>147</v>
      </c>
      <c r="D123" s="37"/>
      <c r="E123" s="37"/>
      <c r="F123" s="37"/>
      <c r="G123" s="37"/>
      <c r="H123" s="37"/>
      <c r="I123" s="37"/>
      <c r="J123" s="171">
        <f>BK123</f>
        <v>0</v>
      </c>
      <c r="K123" s="37"/>
      <c r="L123" s="40"/>
      <c r="M123" s="79"/>
      <c r="N123" s="172"/>
      <c r="O123" s="80"/>
      <c r="P123" s="173">
        <f>P124</f>
        <v>0</v>
      </c>
      <c r="Q123" s="80"/>
      <c r="R123" s="173">
        <f>R124</f>
        <v>0</v>
      </c>
      <c r="S123" s="80"/>
      <c r="T123" s="174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75</v>
      </c>
      <c r="AU123" s="18" t="s">
        <v>131</v>
      </c>
      <c r="BK123" s="175">
        <f>BK124</f>
        <v>0</v>
      </c>
    </row>
    <row r="124" spans="1:65" s="12" customFormat="1" ht="25.9" customHeight="1">
      <c r="B124" s="176"/>
      <c r="C124" s="177"/>
      <c r="D124" s="178" t="s">
        <v>75</v>
      </c>
      <c r="E124" s="179" t="s">
        <v>148</v>
      </c>
      <c r="F124" s="179" t="s">
        <v>149</v>
      </c>
      <c r="G124" s="177"/>
      <c r="H124" s="177"/>
      <c r="I124" s="180"/>
      <c r="J124" s="181">
        <f>BK124</f>
        <v>0</v>
      </c>
      <c r="K124" s="177"/>
      <c r="L124" s="182"/>
      <c r="M124" s="183"/>
      <c r="N124" s="184"/>
      <c r="O124" s="184"/>
      <c r="P124" s="185">
        <f>P125+P138</f>
        <v>0</v>
      </c>
      <c r="Q124" s="184"/>
      <c r="R124" s="185">
        <f>R125+R138</f>
        <v>0</v>
      </c>
      <c r="S124" s="184"/>
      <c r="T124" s="186">
        <f>T125+T138</f>
        <v>0</v>
      </c>
      <c r="AR124" s="187" t="s">
        <v>83</v>
      </c>
      <c r="AT124" s="188" t="s">
        <v>75</v>
      </c>
      <c r="AU124" s="188" t="s">
        <v>76</v>
      </c>
      <c r="AY124" s="187" t="s">
        <v>150</v>
      </c>
      <c r="BK124" s="189">
        <f>BK125+BK138</f>
        <v>0</v>
      </c>
    </row>
    <row r="125" spans="1:65" s="12" customFormat="1" ht="22.9" customHeight="1">
      <c r="B125" s="176"/>
      <c r="C125" s="177"/>
      <c r="D125" s="178" t="s">
        <v>75</v>
      </c>
      <c r="E125" s="190" t="s">
        <v>83</v>
      </c>
      <c r="F125" s="190" t="s">
        <v>151</v>
      </c>
      <c r="G125" s="177"/>
      <c r="H125" s="177"/>
      <c r="I125" s="180"/>
      <c r="J125" s="191">
        <f>BK125</f>
        <v>0</v>
      </c>
      <c r="K125" s="177"/>
      <c r="L125" s="182"/>
      <c r="M125" s="183"/>
      <c r="N125" s="184"/>
      <c r="O125" s="184"/>
      <c r="P125" s="185">
        <f>SUM(P126:P137)</f>
        <v>0</v>
      </c>
      <c r="Q125" s="184"/>
      <c r="R125" s="185">
        <f>SUM(R126:R137)</f>
        <v>0</v>
      </c>
      <c r="S125" s="184"/>
      <c r="T125" s="186">
        <f>SUM(T126:T137)</f>
        <v>0</v>
      </c>
      <c r="AR125" s="187" t="s">
        <v>83</v>
      </c>
      <c r="AT125" s="188" t="s">
        <v>75</v>
      </c>
      <c r="AU125" s="188" t="s">
        <v>83</v>
      </c>
      <c r="AY125" s="187" t="s">
        <v>150</v>
      </c>
      <c r="BK125" s="189">
        <f>SUM(BK126:BK137)</f>
        <v>0</v>
      </c>
    </row>
    <row r="126" spans="1:65" s="2" customFormat="1" ht="33" customHeight="1">
      <c r="A126" s="35"/>
      <c r="B126" s="36"/>
      <c r="C126" s="192" t="s">
        <v>83</v>
      </c>
      <c r="D126" s="192" t="s">
        <v>152</v>
      </c>
      <c r="E126" s="193" t="s">
        <v>153</v>
      </c>
      <c r="F126" s="194" t="s">
        <v>154</v>
      </c>
      <c r="G126" s="195" t="s">
        <v>155</v>
      </c>
      <c r="H126" s="196">
        <v>6.0410000000000004</v>
      </c>
      <c r="I126" s="197"/>
      <c r="J126" s="198">
        <f>ROUND(I126*H126,2)</f>
        <v>0</v>
      </c>
      <c r="K126" s="194" t="s">
        <v>156</v>
      </c>
      <c r="L126" s="40"/>
      <c r="M126" s="199" t="s">
        <v>1</v>
      </c>
      <c r="N126" s="200" t="s">
        <v>41</v>
      </c>
      <c r="O126" s="72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3" t="s">
        <v>157</v>
      </c>
      <c r="AT126" s="203" t="s">
        <v>152</v>
      </c>
      <c r="AU126" s="203" t="s">
        <v>85</v>
      </c>
      <c r="AY126" s="18" t="s">
        <v>150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8" t="s">
        <v>83</v>
      </c>
      <c r="BK126" s="204">
        <f>ROUND(I126*H126,2)</f>
        <v>0</v>
      </c>
      <c r="BL126" s="18" t="s">
        <v>157</v>
      </c>
      <c r="BM126" s="203" t="s">
        <v>158</v>
      </c>
    </row>
    <row r="127" spans="1:65" s="2" customFormat="1" ht="39">
      <c r="A127" s="35"/>
      <c r="B127" s="36"/>
      <c r="C127" s="37"/>
      <c r="D127" s="205" t="s">
        <v>159</v>
      </c>
      <c r="E127" s="37"/>
      <c r="F127" s="206" t="s">
        <v>160</v>
      </c>
      <c r="G127" s="37"/>
      <c r="H127" s="37"/>
      <c r="I127" s="207"/>
      <c r="J127" s="37"/>
      <c r="K127" s="37"/>
      <c r="L127" s="40"/>
      <c r="M127" s="208"/>
      <c r="N127" s="209"/>
      <c r="O127" s="72"/>
      <c r="P127" s="72"/>
      <c r="Q127" s="72"/>
      <c r="R127" s="72"/>
      <c r="S127" s="72"/>
      <c r="T127" s="73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159</v>
      </c>
      <c r="AU127" s="18" t="s">
        <v>85</v>
      </c>
    </row>
    <row r="128" spans="1:65" s="13" customFormat="1">
      <c r="B128" s="210"/>
      <c r="C128" s="211"/>
      <c r="D128" s="205" t="s">
        <v>161</v>
      </c>
      <c r="E128" s="212" t="s">
        <v>1</v>
      </c>
      <c r="F128" s="213" t="s">
        <v>162</v>
      </c>
      <c r="G128" s="211"/>
      <c r="H128" s="214">
        <v>6.0410000000000004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161</v>
      </c>
      <c r="AU128" s="220" t="s">
        <v>85</v>
      </c>
      <c r="AV128" s="13" t="s">
        <v>85</v>
      </c>
      <c r="AW128" s="13" t="s">
        <v>33</v>
      </c>
      <c r="AX128" s="13" t="s">
        <v>76</v>
      </c>
      <c r="AY128" s="220" t="s">
        <v>150</v>
      </c>
    </row>
    <row r="129" spans="1:65" s="14" customFormat="1">
      <c r="B129" s="221"/>
      <c r="C129" s="222"/>
      <c r="D129" s="205" t="s">
        <v>161</v>
      </c>
      <c r="E129" s="223" t="s">
        <v>1</v>
      </c>
      <c r="F129" s="224" t="s">
        <v>163</v>
      </c>
      <c r="G129" s="222"/>
      <c r="H129" s="225">
        <v>6.0410000000000004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AT129" s="231" t="s">
        <v>161</v>
      </c>
      <c r="AU129" s="231" t="s">
        <v>85</v>
      </c>
      <c r="AV129" s="14" t="s">
        <v>157</v>
      </c>
      <c r="AW129" s="14" t="s">
        <v>33</v>
      </c>
      <c r="AX129" s="14" t="s">
        <v>83</v>
      </c>
      <c r="AY129" s="231" t="s">
        <v>150</v>
      </c>
    </row>
    <row r="130" spans="1:65" s="2" customFormat="1" ht="37.9" customHeight="1">
      <c r="A130" s="35"/>
      <c r="B130" s="36"/>
      <c r="C130" s="192" t="s">
        <v>85</v>
      </c>
      <c r="D130" s="192" t="s">
        <v>152</v>
      </c>
      <c r="E130" s="193" t="s">
        <v>164</v>
      </c>
      <c r="F130" s="194" t="s">
        <v>165</v>
      </c>
      <c r="G130" s="195" t="s">
        <v>155</v>
      </c>
      <c r="H130" s="196">
        <v>30.204999999999998</v>
      </c>
      <c r="I130" s="197"/>
      <c r="J130" s="198">
        <f>ROUND(I130*H130,2)</f>
        <v>0</v>
      </c>
      <c r="K130" s="194" t="s">
        <v>156</v>
      </c>
      <c r="L130" s="40"/>
      <c r="M130" s="199" t="s">
        <v>1</v>
      </c>
      <c r="N130" s="200" t="s">
        <v>41</v>
      </c>
      <c r="O130" s="72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3" t="s">
        <v>157</v>
      </c>
      <c r="AT130" s="203" t="s">
        <v>152</v>
      </c>
      <c r="AU130" s="203" t="s">
        <v>85</v>
      </c>
      <c r="AY130" s="18" t="s">
        <v>150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8" t="s">
        <v>83</v>
      </c>
      <c r="BK130" s="204">
        <f>ROUND(I130*H130,2)</f>
        <v>0</v>
      </c>
      <c r="BL130" s="18" t="s">
        <v>157</v>
      </c>
      <c r="BM130" s="203" t="s">
        <v>166</v>
      </c>
    </row>
    <row r="131" spans="1:65" s="2" customFormat="1" ht="48.75">
      <c r="A131" s="35"/>
      <c r="B131" s="36"/>
      <c r="C131" s="37"/>
      <c r="D131" s="205" t="s">
        <v>159</v>
      </c>
      <c r="E131" s="37"/>
      <c r="F131" s="206" t="s">
        <v>167</v>
      </c>
      <c r="G131" s="37"/>
      <c r="H131" s="37"/>
      <c r="I131" s="207"/>
      <c r="J131" s="37"/>
      <c r="K131" s="37"/>
      <c r="L131" s="40"/>
      <c r="M131" s="208"/>
      <c r="N131" s="209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159</v>
      </c>
      <c r="AU131" s="18" t="s">
        <v>85</v>
      </c>
    </row>
    <row r="132" spans="1:65" s="13" customFormat="1">
      <c r="B132" s="210"/>
      <c r="C132" s="211"/>
      <c r="D132" s="205" t="s">
        <v>161</v>
      </c>
      <c r="E132" s="212" t="s">
        <v>1</v>
      </c>
      <c r="F132" s="213" t="s">
        <v>168</v>
      </c>
      <c r="G132" s="211"/>
      <c r="H132" s="214">
        <v>30.204999999999998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161</v>
      </c>
      <c r="AU132" s="220" t="s">
        <v>85</v>
      </c>
      <c r="AV132" s="13" t="s">
        <v>85</v>
      </c>
      <c r="AW132" s="13" t="s">
        <v>33</v>
      </c>
      <c r="AX132" s="13" t="s">
        <v>76</v>
      </c>
      <c r="AY132" s="220" t="s">
        <v>150</v>
      </c>
    </row>
    <row r="133" spans="1:65" s="14" customFormat="1">
      <c r="B133" s="221"/>
      <c r="C133" s="222"/>
      <c r="D133" s="205" t="s">
        <v>161</v>
      </c>
      <c r="E133" s="223" t="s">
        <v>1</v>
      </c>
      <c r="F133" s="224" t="s">
        <v>163</v>
      </c>
      <c r="G133" s="222"/>
      <c r="H133" s="225">
        <v>30.204999999999998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161</v>
      </c>
      <c r="AU133" s="231" t="s">
        <v>85</v>
      </c>
      <c r="AV133" s="14" t="s">
        <v>157</v>
      </c>
      <c r="AW133" s="14" t="s">
        <v>33</v>
      </c>
      <c r="AX133" s="14" t="s">
        <v>83</v>
      </c>
      <c r="AY133" s="231" t="s">
        <v>150</v>
      </c>
    </row>
    <row r="134" spans="1:65" s="2" customFormat="1" ht="33" customHeight="1">
      <c r="A134" s="35"/>
      <c r="B134" s="36"/>
      <c r="C134" s="192" t="s">
        <v>102</v>
      </c>
      <c r="D134" s="192" t="s">
        <v>152</v>
      </c>
      <c r="E134" s="193" t="s">
        <v>169</v>
      </c>
      <c r="F134" s="194" t="s">
        <v>170</v>
      </c>
      <c r="G134" s="195" t="s">
        <v>171</v>
      </c>
      <c r="H134" s="196">
        <v>9.6660000000000004</v>
      </c>
      <c r="I134" s="197"/>
      <c r="J134" s="198">
        <f>ROUND(I134*H134,2)</f>
        <v>0</v>
      </c>
      <c r="K134" s="194" t="s">
        <v>156</v>
      </c>
      <c r="L134" s="40"/>
      <c r="M134" s="199" t="s">
        <v>1</v>
      </c>
      <c r="N134" s="200" t="s">
        <v>41</v>
      </c>
      <c r="O134" s="72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3" t="s">
        <v>157</v>
      </c>
      <c r="AT134" s="203" t="s">
        <v>152</v>
      </c>
      <c r="AU134" s="203" t="s">
        <v>85</v>
      </c>
      <c r="AY134" s="18" t="s">
        <v>150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8" t="s">
        <v>83</v>
      </c>
      <c r="BK134" s="204">
        <f>ROUND(I134*H134,2)</f>
        <v>0</v>
      </c>
      <c r="BL134" s="18" t="s">
        <v>157</v>
      </c>
      <c r="BM134" s="203" t="s">
        <v>172</v>
      </c>
    </row>
    <row r="135" spans="1:65" s="2" customFormat="1" ht="29.25">
      <c r="A135" s="35"/>
      <c r="B135" s="36"/>
      <c r="C135" s="37"/>
      <c r="D135" s="205" t="s">
        <v>159</v>
      </c>
      <c r="E135" s="37"/>
      <c r="F135" s="206" t="s">
        <v>173</v>
      </c>
      <c r="G135" s="37"/>
      <c r="H135" s="37"/>
      <c r="I135" s="207"/>
      <c r="J135" s="37"/>
      <c r="K135" s="37"/>
      <c r="L135" s="40"/>
      <c r="M135" s="208"/>
      <c r="N135" s="209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159</v>
      </c>
      <c r="AU135" s="18" t="s">
        <v>85</v>
      </c>
    </row>
    <row r="136" spans="1:65" s="13" customFormat="1">
      <c r="B136" s="210"/>
      <c r="C136" s="211"/>
      <c r="D136" s="205" t="s">
        <v>161</v>
      </c>
      <c r="E136" s="212" t="s">
        <v>1</v>
      </c>
      <c r="F136" s="213" t="s">
        <v>174</v>
      </c>
      <c r="G136" s="211"/>
      <c r="H136" s="214">
        <v>9.6660000000000004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161</v>
      </c>
      <c r="AU136" s="220" t="s">
        <v>85</v>
      </c>
      <c r="AV136" s="13" t="s">
        <v>85</v>
      </c>
      <c r="AW136" s="13" t="s">
        <v>33</v>
      </c>
      <c r="AX136" s="13" t="s">
        <v>76</v>
      </c>
      <c r="AY136" s="220" t="s">
        <v>150</v>
      </c>
    </row>
    <row r="137" spans="1:65" s="14" customFormat="1">
      <c r="B137" s="221"/>
      <c r="C137" s="222"/>
      <c r="D137" s="205" t="s">
        <v>161</v>
      </c>
      <c r="E137" s="223" t="s">
        <v>1</v>
      </c>
      <c r="F137" s="224" t="s">
        <v>163</v>
      </c>
      <c r="G137" s="222"/>
      <c r="H137" s="225">
        <v>9.6660000000000004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AT137" s="231" t="s">
        <v>161</v>
      </c>
      <c r="AU137" s="231" t="s">
        <v>85</v>
      </c>
      <c r="AV137" s="14" t="s">
        <v>157</v>
      </c>
      <c r="AW137" s="14" t="s">
        <v>33</v>
      </c>
      <c r="AX137" s="14" t="s">
        <v>83</v>
      </c>
      <c r="AY137" s="231" t="s">
        <v>150</v>
      </c>
    </row>
    <row r="138" spans="1:65" s="12" customFormat="1" ht="22.9" customHeight="1">
      <c r="B138" s="176"/>
      <c r="C138" s="177"/>
      <c r="D138" s="178" t="s">
        <v>75</v>
      </c>
      <c r="E138" s="190" t="s">
        <v>175</v>
      </c>
      <c r="F138" s="190" t="s">
        <v>176</v>
      </c>
      <c r="G138" s="177"/>
      <c r="H138" s="177"/>
      <c r="I138" s="180"/>
      <c r="J138" s="191">
        <f>BK138</f>
        <v>0</v>
      </c>
      <c r="K138" s="177"/>
      <c r="L138" s="182"/>
      <c r="M138" s="183"/>
      <c r="N138" s="184"/>
      <c r="O138" s="184"/>
      <c r="P138" s="185">
        <f>SUM(P139:P151)</f>
        <v>0</v>
      </c>
      <c r="Q138" s="184"/>
      <c r="R138" s="185">
        <f>SUM(R139:R151)</f>
        <v>0</v>
      </c>
      <c r="S138" s="184"/>
      <c r="T138" s="186">
        <f>SUM(T139:T151)</f>
        <v>0</v>
      </c>
      <c r="AR138" s="187" t="s">
        <v>83</v>
      </c>
      <c r="AT138" s="188" t="s">
        <v>75</v>
      </c>
      <c r="AU138" s="188" t="s">
        <v>83</v>
      </c>
      <c r="AY138" s="187" t="s">
        <v>150</v>
      </c>
      <c r="BK138" s="189">
        <f>SUM(BK139:BK151)</f>
        <v>0</v>
      </c>
    </row>
    <row r="139" spans="1:65" s="2" customFormat="1" ht="24.2" customHeight="1">
      <c r="A139" s="35"/>
      <c r="B139" s="36"/>
      <c r="C139" s="192" t="s">
        <v>157</v>
      </c>
      <c r="D139" s="192" t="s">
        <v>152</v>
      </c>
      <c r="E139" s="193" t="s">
        <v>177</v>
      </c>
      <c r="F139" s="194" t="s">
        <v>178</v>
      </c>
      <c r="G139" s="195" t="s">
        <v>171</v>
      </c>
      <c r="H139" s="196">
        <v>146.62299999999999</v>
      </c>
      <c r="I139" s="197"/>
      <c r="J139" s="198">
        <f>ROUND(I139*H139,2)</f>
        <v>0</v>
      </c>
      <c r="K139" s="194" t="s">
        <v>156</v>
      </c>
      <c r="L139" s="40"/>
      <c r="M139" s="199" t="s">
        <v>1</v>
      </c>
      <c r="N139" s="200" t="s">
        <v>41</v>
      </c>
      <c r="O139" s="72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3" t="s">
        <v>157</v>
      </c>
      <c r="AT139" s="203" t="s">
        <v>152</v>
      </c>
      <c r="AU139" s="203" t="s">
        <v>85</v>
      </c>
      <c r="AY139" s="18" t="s">
        <v>150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8" t="s">
        <v>83</v>
      </c>
      <c r="BK139" s="204">
        <f>ROUND(I139*H139,2)</f>
        <v>0</v>
      </c>
      <c r="BL139" s="18" t="s">
        <v>157</v>
      </c>
      <c r="BM139" s="203" t="s">
        <v>179</v>
      </c>
    </row>
    <row r="140" spans="1:65" s="2" customFormat="1" ht="19.5">
      <c r="A140" s="35"/>
      <c r="B140" s="36"/>
      <c r="C140" s="37"/>
      <c r="D140" s="205" t="s">
        <v>159</v>
      </c>
      <c r="E140" s="37"/>
      <c r="F140" s="206" t="s">
        <v>180</v>
      </c>
      <c r="G140" s="37"/>
      <c r="H140" s="37"/>
      <c r="I140" s="207"/>
      <c r="J140" s="37"/>
      <c r="K140" s="37"/>
      <c r="L140" s="40"/>
      <c r="M140" s="208"/>
      <c r="N140" s="209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159</v>
      </c>
      <c r="AU140" s="18" t="s">
        <v>85</v>
      </c>
    </row>
    <row r="141" spans="1:65" s="13" customFormat="1">
      <c r="B141" s="210"/>
      <c r="C141" s="211"/>
      <c r="D141" s="205" t="s">
        <v>161</v>
      </c>
      <c r="E141" s="212" t="s">
        <v>1</v>
      </c>
      <c r="F141" s="213" t="s">
        <v>181</v>
      </c>
      <c r="G141" s="211"/>
      <c r="H141" s="214">
        <v>4.2000000000000003E-2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161</v>
      </c>
      <c r="AU141" s="220" t="s">
        <v>85</v>
      </c>
      <c r="AV141" s="13" t="s">
        <v>85</v>
      </c>
      <c r="AW141" s="13" t="s">
        <v>33</v>
      </c>
      <c r="AX141" s="13" t="s">
        <v>76</v>
      </c>
      <c r="AY141" s="220" t="s">
        <v>150</v>
      </c>
    </row>
    <row r="142" spans="1:65" s="13" customFormat="1">
      <c r="B142" s="210"/>
      <c r="C142" s="211"/>
      <c r="D142" s="205" t="s">
        <v>161</v>
      </c>
      <c r="E142" s="212" t="s">
        <v>1</v>
      </c>
      <c r="F142" s="213" t="s">
        <v>182</v>
      </c>
      <c r="G142" s="211"/>
      <c r="H142" s="214">
        <v>3.4409999999999998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161</v>
      </c>
      <c r="AU142" s="220" t="s">
        <v>85</v>
      </c>
      <c r="AV142" s="13" t="s">
        <v>85</v>
      </c>
      <c r="AW142" s="13" t="s">
        <v>33</v>
      </c>
      <c r="AX142" s="13" t="s">
        <v>76</v>
      </c>
      <c r="AY142" s="220" t="s">
        <v>150</v>
      </c>
    </row>
    <row r="143" spans="1:65" s="13" customFormat="1">
      <c r="B143" s="210"/>
      <c r="C143" s="211"/>
      <c r="D143" s="205" t="s">
        <v>161</v>
      </c>
      <c r="E143" s="212" t="s">
        <v>1</v>
      </c>
      <c r="F143" s="213" t="s">
        <v>183</v>
      </c>
      <c r="G143" s="211"/>
      <c r="H143" s="214">
        <v>4.2869999999999999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161</v>
      </c>
      <c r="AU143" s="220" t="s">
        <v>85</v>
      </c>
      <c r="AV143" s="13" t="s">
        <v>85</v>
      </c>
      <c r="AW143" s="13" t="s">
        <v>33</v>
      </c>
      <c r="AX143" s="13" t="s">
        <v>76</v>
      </c>
      <c r="AY143" s="220" t="s">
        <v>150</v>
      </c>
    </row>
    <row r="144" spans="1:65" s="13" customFormat="1">
      <c r="B144" s="210"/>
      <c r="C144" s="211"/>
      <c r="D144" s="205" t="s">
        <v>161</v>
      </c>
      <c r="E144" s="212" t="s">
        <v>1</v>
      </c>
      <c r="F144" s="213" t="s">
        <v>184</v>
      </c>
      <c r="G144" s="211"/>
      <c r="H144" s="214">
        <v>138.85300000000001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161</v>
      </c>
      <c r="AU144" s="220" t="s">
        <v>85</v>
      </c>
      <c r="AV144" s="13" t="s">
        <v>85</v>
      </c>
      <c r="AW144" s="13" t="s">
        <v>33</v>
      </c>
      <c r="AX144" s="13" t="s">
        <v>76</v>
      </c>
      <c r="AY144" s="220" t="s">
        <v>150</v>
      </c>
    </row>
    <row r="145" spans="1:65" s="14" customFormat="1">
      <c r="B145" s="221"/>
      <c r="C145" s="222"/>
      <c r="D145" s="205" t="s">
        <v>161</v>
      </c>
      <c r="E145" s="223" t="s">
        <v>1</v>
      </c>
      <c r="F145" s="224" t="s">
        <v>163</v>
      </c>
      <c r="G145" s="222"/>
      <c r="H145" s="225">
        <v>146.62299999999999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161</v>
      </c>
      <c r="AU145" s="231" t="s">
        <v>85</v>
      </c>
      <c r="AV145" s="14" t="s">
        <v>157</v>
      </c>
      <c r="AW145" s="14" t="s">
        <v>33</v>
      </c>
      <c r="AX145" s="14" t="s">
        <v>83</v>
      </c>
      <c r="AY145" s="231" t="s">
        <v>150</v>
      </c>
    </row>
    <row r="146" spans="1:65" s="2" customFormat="1" ht="24.2" customHeight="1">
      <c r="A146" s="35"/>
      <c r="B146" s="36"/>
      <c r="C146" s="192" t="s">
        <v>185</v>
      </c>
      <c r="D146" s="192" t="s">
        <v>152</v>
      </c>
      <c r="E146" s="193" t="s">
        <v>186</v>
      </c>
      <c r="F146" s="194" t="s">
        <v>187</v>
      </c>
      <c r="G146" s="195" t="s">
        <v>171</v>
      </c>
      <c r="H146" s="196">
        <v>2052.7220000000002</v>
      </c>
      <c r="I146" s="197"/>
      <c r="J146" s="198">
        <f>ROUND(I146*H146,2)</f>
        <v>0</v>
      </c>
      <c r="K146" s="194" t="s">
        <v>156</v>
      </c>
      <c r="L146" s="40"/>
      <c r="M146" s="199" t="s">
        <v>1</v>
      </c>
      <c r="N146" s="200" t="s">
        <v>41</v>
      </c>
      <c r="O146" s="72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3" t="s">
        <v>157</v>
      </c>
      <c r="AT146" s="203" t="s">
        <v>152</v>
      </c>
      <c r="AU146" s="203" t="s">
        <v>85</v>
      </c>
      <c r="AY146" s="18" t="s">
        <v>150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8" t="s">
        <v>83</v>
      </c>
      <c r="BK146" s="204">
        <f>ROUND(I146*H146,2)</f>
        <v>0</v>
      </c>
      <c r="BL146" s="18" t="s">
        <v>157</v>
      </c>
      <c r="BM146" s="203" t="s">
        <v>188</v>
      </c>
    </row>
    <row r="147" spans="1:65" s="2" customFormat="1" ht="29.25">
      <c r="A147" s="35"/>
      <c r="B147" s="36"/>
      <c r="C147" s="37"/>
      <c r="D147" s="205" t="s">
        <v>159</v>
      </c>
      <c r="E147" s="37"/>
      <c r="F147" s="206" t="s">
        <v>189</v>
      </c>
      <c r="G147" s="37"/>
      <c r="H147" s="37"/>
      <c r="I147" s="207"/>
      <c r="J147" s="37"/>
      <c r="K147" s="37"/>
      <c r="L147" s="40"/>
      <c r="M147" s="208"/>
      <c r="N147" s="209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159</v>
      </c>
      <c r="AU147" s="18" t="s">
        <v>85</v>
      </c>
    </row>
    <row r="148" spans="1:65" s="13" customFormat="1">
      <c r="B148" s="210"/>
      <c r="C148" s="211"/>
      <c r="D148" s="205" t="s">
        <v>161</v>
      </c>
      <c r="E148" s="212" t="s">
        <v>1</v>
      </c>
      <c r="F148" s="213" t="s">
        <v>190</v>
      </c>
      <c r="G148" s="211"/>
      <c r="H148" s="214">
        <v>2052.7220000000002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161</v>
      </c>
      <c r="AU148" s="220" t="s">
        <v>85</v>
      </c>
      <c r="AV148" s="13" t="s">
        <v>85</v>
      </c>
      <c r="AW148" s="13" t="s">
        <v>33</v>
      </c>
      <c r="AX148" s="13" t="s">
        <v>76</v>
      </c>
      <c r="AY148" s="220" t="s">
        <v>150</v>
      </c>
    </row>
    <row r="149" spans="1:65" s="14" customFormat="1">
      <c r="B149" s="221"/>
      <c r="C149" s="222"/>
      <c r="D149" s="205" t="s">
        <v>161</v>
      </c>
      <c r="E149" s="223" t="s">
        <v>1</v>
      </c>
      <c r="F149" s="224" t="s">
        <v>163</v>
      </c>
      <c r="G149" s="222"/>
      <c r="H149" s="225">
        <v>2052.7220000000002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161</v>
      </c>
      <c r="AU149" s="231" t="s">
        <v>85</v>
      </c>
      <c r="AV149" s="14" t="s">
        <v>157</v>
      </c>
      <c r="AW149" s="14" t="s">
        <v>33</v>
      </c>
      <c r="AX149" s="14" t="s">
        <v>83</v>
      </c>
      <c r="AY149" s="231" t="s">
        <v>150</v>
      </c>
    </row>
    <row r="150" spans="1:65" s="2" customFormat="1" ht="33" customHeight="1">
      <c r="A150" s="35"/>
      <c r="B150" s="36"/>
      <c r="C150" s="192" t="s">
        <v>191</v>
      </c>
      <c r="D150" s="192" t="s">
        <v>152</v>
      </c>
      <c r="E150" s="193" t="s">
        <v>192</v>
      </c>
      <c r="F150" s="194" t="s">
        <v>193</v>
      </c>
      <c r="G150" s="195" t="s">
        <v>171</v>
      </c>
      <c r="H150" s="196">
        <v>146.62299999999999</v>
      </c>
      <c r="I150" s="197"/>
      <c r="J150" s="198">
        <f>ROUND(I150*H150,2)</f>
        <v>0</v>
      </c>
      <c r="K150" s="194" t="s">
        <v>156</v>
      </c>
      <c r="L150" s="40"/>
      <c r="M150" s="199" t="s">
        <v>1</v>
      </c>
      <c r="N150" s="200" t="s">
        <v>41</v>
      </c>
      <c r="O150" s="72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3" t="s">
        <v>157</v>
      </c>
      <c r="AT150" s="203" t="s">
        <v>152</v>
      </c>
      <c r="AU150" s="203" t="s">
        <v>85</v>
      </c>
      <c r="AY150" s="18" t="s">
        <v>150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8" t="s">
        <v>83</v>
      </c>
      <c r="BK150" s="204">
        <f>ROUND(I150*H150,2)</f>
        <v>0</v>
      </c>
      <c r="BL150" s="18" t="s">
        <v>157</v>
      </c>
      <c r="BM150" s="203" t="s">
        <v>194</v>
      </c>
    </row>
    <row r="151" spans="1:65" s="2" customFormat="1" ht="29.25">
      <c r="A151" s="35"/>
      <c r="B151" s="36"/>
      <c r="C151" s="37"/>
      <c r="D151" s="205" t="s">
        <v>159</v>
      </c>
      <c r="E151" s="37"/>
      <c r="F151" s="206" t="s">
        <v>195</v>
      </c>
      <c r="G151" s="37"/>
      <c r="H151" s="37"/>
      <c r="I151" s="207"/>
      <c r="J151" s="37"/>
      <c r="K151" s="37"/>
      <c r="L151" s="40"/>
      <c r="M151" s="232"/>
      <c r="N151" s="233"/>
      <c r="O151" s="234"/>
      <c r="P151" s="234"/>
      <c r="Q151" s="234"/>
      <c r="R151" s="234"/>
      <c r="S151" s="234"/>
      <c r="T151" s="2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159</v>
      </c>
      <c r="AU151" s="18" t="s">
        <v>85</v>
      </c>
    </row>
    <row r="152" spans="1:65" s="2" customFormat="1" ht="6.95" customHeight="1">
      <c r="A152" s="35"/>
      <c r="B152" s="55"/>
      <c r="C152" s="56"/>
      <c r="D152" s="56"/>
      <c r="E152" s="56"/>
      <c r="F152" s="56"/>
      <c r="G152" s="56"/>
      <c r="H152" s="56"/>
      <c r="I152" s="56"/>
      <c r="J152" s="56"/>
      <c r="K152" s="56"/>
      <c r="L152" s="40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algorithmName="SHA-512" hashValue="qbMiEUo9z/cILWdi5DYb54/XwgoLb/ZFSyS10HTwmhWxLwZA7+UQwmsddrT8iYzKq2+ivkGHZbvymYH5B5dVPA==" saltValue="F7cogtSJ5Zpjz1mF3KLehHNppJsCWqB6s46SHr1cScg3WZoVo0qjCuC3J3H9OMHRStsoI51PAa7SR9SDNp07TQ==" spinCount="100000" sheet="1" objects="1" scenarios="1" formatColumns="0" formatRows="0" autoFilter="0"/>
  <autoFilter ref="C122:K151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8" t="s">
        <v>93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85</v>
      </c>
    </row>
    <row r="4" spans="1:46" s="1" customFormat="1" ht="24.95" customHeight="1">
      <c r="B4" s="21"/>
      <c r="D4" s="118" t="s">
        <v>122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Blansko SEE  oprava</v>
      </c>
      <c r="F7" s="321"/>
      <c r="G7" s="321"/>
      <c r="H7" s="321"/>
      <c r="L7" s="21"/>
    </row>
    <row r="8" spans="1:46" s="1" customFormat="1" ht="12" customHeight="1">
      <c r="B8" s="21"/>
      <c r="D8" s="120" t="s">
        <v>123</v>
      </c>
      <c r="L8" s="21"/>
    </row>
    <row r="9" spans="1:46" s="2" customFormat="1" ht="16.5" customHeight="1">
      <c r="A9" s="35"/>
      <c r="B9" s="40"/>
      <c r="C9" s="35"/>
      <c r="D9" s="35"/>
      <c r="E9" s="320" t="s">
        <v>124</v>
      </c>
      <c r="F9" s="322"/>
      <c r="G9" s="322"/>
      <c r="H9" s="32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125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23" t="s">
        <v>196</v>
      </c>
      <c r="F11" s="322"/>
      <c r="G11" s="322"/>
      <c r="H11" s="322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31. 5. 2022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26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27</v>
      </c>
      <c r="F17" s="35"/>
      <c r="G17" s="35"/>
      <c r="H17" s="35"/>
      <c r="I17" s="120" t="s">
        <v>28</v>
      </c>
      <c r="J17" s="111" t="s">
        <v>29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30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24" t="str">
        <f>'Rekapitulace stavby'!E14</f>
        <v>Vyplň údaj</v>
      </c>
      <c r="F20" s="325"/>
      <c r="G20" s="325"/>
      <c r="H20" s="325"/>
      <c r="I20" s="120" t="s">
        <v>28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32</v>
      </c>
      <c r="E22" s="35"/>
      <c r="F22" s="35"/>
      <c r="G22" s="35"/>
      <c r="H22" s="35"/>
      <c r="I22" s="120" t="s">
        <v>25</v>
      </c>
      <c r="J22" s="111" t="str">
        <f>IF('Rekapitulace stavby'!AN16="","",'Rekapitulace stavby'!AN16)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stavby'!E17="","",'Rekapitulace stavby'!E17)</f>
        <v xml:space="preserve"> </v>
      </c>
      <c r="F23" s="35"/>
      <c r="G23" s="35"/>
      <c r="H23" s="35"/>
      <c r="I23" s="120" t="s">
        <v>28</v>
      </c>
      <c r="J23" s="111" t="str">
        <f>IF('Rekapitulace stavby'!AN17="","",'Rekapitulace stavby'!AN17)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34</v>
      </c>
      <c r="E25" s="35"/>
      <c r="F25" s="35"/>
      <c r="G25" s="35"/>
      <c r="H25" s="35"/>
      <c r="I25" s="120" t="s">
        <v>25</v>
      </c>
      <c r="J25" s="111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stavby'!E20="","",'Rekapitulace stavby'!E20)</f>
        <v xml:space="preserve"> </v>
      </c>
      <c r="F26" s="35"/>
      <c r="G26" s="35"/>
      <c r="H26" s="35"/>
      <c r="I26" s="120" t="s">
        <v>28</v>
      </c>
      <c r="J26" s="111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26" t="s">
        <v>1</v>
      </c>
      <c r="F29" s="326"/>
      <c r="G29" s="326"/>
      <c r="H29" s="326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36</v>
      </c>
      <c r="E32" s="35"/>
      <c r="F32" s="35"/>
      <c r="G32" s="35"/>
      <c r="H32" s="35"/>
      <c r="I32" s="35"/>
      <c r="J32" s="127">
        <f>ROUND(J121,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38</v>
      </c>
      <c r="G34" s="35"/>
      <c r="H34" s="35"/>
      <c r="I34" s="128" t="s">
        <v>37</v>
      </c>
      <c r="J34" s="128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40</v>
      </c>
      <c r="E35" s="120" t="s">
        <v>41</v>
      </c>
      <c r="F35" s="130">
        <f>ROUND((SUM(BE121:BE134)),  2)</f>
        <v>0</v>
      </c>
      <c r="G35" s="35"/>
      <c r="H35" s="35"/>
      <c r="I35" s="131">
        <v>0.21</v>
      </c>
      <c r="J35" s="130">
        <f>ROUND(((SUM(BE121:BE134))*I35),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42</v>
      </c>
      <c r="F36" s="130">
        <f>ROUND((SUM(BF121:BF134)),  2)</f>
        <v>0</v>
      </c>
      <c r="G36" s="35"/>
      <c r="H36" s="35"/>
      <c r="I36" s="131">
        <v>0.15</v>
      </c>
      <c r="J36" s="130">
        <f>ROUND(((SUM(BF121:BF134))*I36),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43</v>
      </c>
      <c r="F37" s="130">
        <f>ROUND((SUM(BG121:BG134)),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44</v>
      </c>
      <c r="F38" s="130">
        <f>ROUND((SUM(BH121:BH134)),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45</v>
      </c>
      <c r="F39" s="130">
        <f>ROUND((SUM(BI121:BI134)),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46</v>
      </c>
      <c r="E41" s="134"/>
      <c r="F41" s="134"/>
      <c r="G41" s="135" t="s">
        <v>47</v>
      </c>
      <c r="H41" s="136" t="s">
        <v>48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18" t="str">
        <f>E7</f>
        <v>Blansko SEE  oprava</v>
      </c>
      <c r="F85" s="319"/>
      <c r="G85" s="319"/>
      <c r="H85" s="319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18" t="s">
        <v>124</v>
      </c>
      <c r="F87" s="317"/>
      <c r="G87" s="317"/>
      <c r="H87" s="317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125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12" t="str">
        <f>E11</f>
        <v>SO 98-98 - Všeobecný objekt</v>
      </c>
      <c r="F89" s="317"/>
      <c r="G89" s="317"/>
      <c r="H89" s="317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 xml:space="preserve"> </v>
      </c>
      <c r="G91" s="37"/>
      <c r="H91" s="37"/>
      <c r="I91" s="30" t="s">
        <v>22</v>
      </c>
      <c r="J91" s="67" t="str">
        <f>IF(J14="","",J14)</f>
        <v>31. 5. 2022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>Správa železnic, státní organizace</v>
      </c>
      <c r="G93" s="37"/>
      <c r="H93" s="37"/>
      <c r="I93" s="30" t="s">
        <v>32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30</v>
      </c>
      <c r="D94" s="37"/>
      <c r="E94" s="37"/>
      <c r="F94" s="28" t="str">
        <f>IF(E20="","",E20)</f>
        <v>Vyplň údaj</v>
      </c>
      <c r="G94" s="37"/>
      <c r="H94" s="37"/>
      <c r="I94" s="30" t="s">
        <v>34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128</v>
      </c>
      <c r="D96" s="151"/>
      <c r="E96" s="151"/>
      <c r="F96" s="151"/>
      <c r="G96" s="151"/>
      <c r="H96" s="151"/>
      <c r="I96" s="151"/>
      <c r="J96" s="152" t="s">
        <v>129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130</v>
      </c>
      <c r="D98" s="37"/>
      <c r="E98" s="37"/>
      <c r="F98" s="37"/>
      <c r="G98" s="37"/>
      <c r="H98" s="37"/>
      <c r="I98" s="37"/>
      <c r="J98" s="85">
        <f>J121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131</v>
      </c>
    </row>
    <row r="99" spans="1:47" s="9" customFormat="1" ht="24.95" customHeight="1">
      <c r="B99" s="154"/>
      <c r="C99" s="155"/>
      <c r="D99" s="156" t="s">
        <v>197</v>
      </c>
      <c r="E99" s="157"/>
      <c r="F99" s="157"/>
      <c r="G99" s="157"/>
      <c r="H99" s="157"/>
      <c r="I99" s="157"/>
      <c r="J99" s="158">
        <f>J122</f>
        <v>0</v>
      </c>
      <c r="K99" s="155"/>
      <c r="L99" s="159"/>
    </row>
    <row r="100" spans="1:47" s="2" customFormat="1" ht="21.75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47" s="2" customFormat="1" ht="6.95" customHeight="1">
      <c r="A101" s="35"/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pans="1:47" s="2" customFormat="1" ht="6.95" customHeight="1">
      <c r="A105" s="35"/>
      <c r="B105" s="57"/>
      <c r="C105" s="58"/>
      <c r="D105" s="58"/>
      <c r="E105" s="58"/>
      <c r="F105" s="58"/>
      <c r="G105" s="58"/>
      <c r="H105" s="58"/>
      <c r="I105" s="58"/>
      <c r="J105" s="58"/>
      <c r="K105" s="58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47" s="2" customFormat="1" ht="24.95" customHeight="1">
      <c r="A106" s="35"/>
      <c r="B106" s="36"/>
      <c r="C106" s="24" t="s">
        <v>135</v>
      </c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6.9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12" customHeight="1">
      <c r="A108" s="35"/>
      <c r="B108" s="36"/>
      <c r="C108" s="30" t="s">
        <v>16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16.5" customHeight="1">
      <c r="A109" s="35"/>
      <c r="B109" s="36"/>
      <c r="C109" s="37"/>
      <c r="D109" s="37"/>
      <c r="E109" s="318" t="str">
        <f>E7</f>
        <v>Blansko SEE  oprava</v>
      </c>
      <c r="F109" s="319"/>
      <c r="G109" s="319"/>
      <c r="H109" s="319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1" customFormat="1" ht="12" customHeight="1">
      <c r="B110" s="22"/>
      <c r="C110" s="30" t="s">
        <v>123</v>
      </c>
      <c r="D110" s="23"/>
      <c r="E110" s="23"/>
      <c r="F110" s="23"/>
      <c r="G110" s="23"/>
      <c r="H110" s="23"/>
      <c r="I110" s="23"/>
      <c r="J110" s="23"/>
      <c r="K110" s="23"/>
      <c r="L110" s="21"/>
    </row>
    <row r="111" spans="1:47" s="2" customFormat="1" ht="16.5" customHeight="1">
      <c r="A111" s="35"/>
      <c r="B111" s="36"/>
      <c r="C111" s="37"/>
      <c r="D111" s="37"/>
      <c r="E111" s="318" t="s">
        <v>124</v>
      </c>
      <c r="F111" s="317"/>
      <c r="G111" s="317"/>
      <c r="H111" s="31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2" customHeight="1">
      <c r="A112" s="35"/>
      <c r="B112" s="36"/>
      <c r="C112" s="30" t="s">
        <v>125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12" t="str">
        <f>E11</f>
        <v>SO 98-98 - Všeobecný objekt</v>
      </c>
      <c r="F113" s="317"/>
      <c r="G113" s="317"/>
      <c r="H113" s="31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20</v>
      </c>
      <c r="D115" s="37"/>
      <c r="E115" s="37"/>
      <c r="F115" s="28" t="str">
        <f>F14</f>
        <v xml:space="preserve"> </v>
      </c>
      <c r="G115" s="37"/>
      <c r="H115" s="37"/>
      <c r="I115" s="30" t="s">
        <v>22</v>
      </c>
      <c r="J115" s="67" t="str">
        <f>IF(J14="","",J14)</f>
        <v>31. 5. 2022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24</v>
      </c>
      <c r="D117" s="37"/>
      <c r="E117" s="37"/>
      <c r="F117" s="28" t="str">
        <f>E17</f>
        <v>Správa železnic, státní organizace</v>
      </c>
      <c r="G117" s="37"/>
      <c r="H117" s="37"/>
      <c r="I117" s="30" t="s">
        <v>32</v>
      </c>
      <c r="J117" s="33" t="str">
        <f>E23</f>
        <v xml:space="preserve"> 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30</v>
      </c>
      <c r="D118" s="37"/>
      <c r="E118" s="37"/>
      <c r="F118" s="28" t="str">
        <f>IF(E20="","",E20)</f>
        <v>Vyplň údaj</v>
      </c>
      <c r="G118" s="37"/>
      <c r="H118" s="37"/>
      <c r="I118" s="30" t="s">
        <v>34</v>
      </c>
      <c r="J118" s="33" t="str">
        <f>E26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65"/>
      <c r="B120" s="166"/>
      <c r="C120" s="167" t="s">
        <v>136</v>
      </c>
      <c r="D120" s="168" t="s">
        <v>61</v>
      </c>
      <c r="E120" s="168" t="s">
        <v>57</v>
      </c>
      <c r="F120" s="168" t="s">
        <v>58</v>
      </c>
      <c r="G120" s="168" t="s">
        <v>137</v>
      </c>
      <c r="H120" s="168" t="s">
        <v>138</v>
      </c>
      <c r="I120" s="168" t="s">
        <v>139</v>
      </c>
      <c r="J120" s="168" t="s">
        <v>129</v>
      </c>
      <c r="K120" s="169" t="s">
        <v>140</v>
      </c>
      <c r="L120" s="170"/>
      <c r="M120" s="76" t="s">
        <v>1</v>
      </c>
      <c r="N120" s="77" t="s">
        <v>40</v>
      </c>
      <c r="O120" s="77" t="s">
        <v>141</v>
      </c>
      <c r="P120" s="77" t="s">
        <v>142</v>
      </c>
      <c r="Q120" s="77" t="s">
        <v>143</v>
      </c>
      <c r="R120" s="77" t="s">
        <v>144</v>
      </c>
      <c r="S120" s="77" t="s">
        <v>145</v>
      </c>
      <c r="T120" s="78" t="s">
        <v>146</v>
      </c>
      <c r="U120" s="165"/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/>
    </row>
    <row r="121" spans="1:65" s="2" customFormat="1" ht="22.9" customHeight="1">
      <c r="A121" s="35"/>
      <c r="B121" s="36"/>
      <c r="C121" s="83" t="s">
        <v>147</v>
      </c>
      <c r="D121" s="37"/>
      <c r="E121" s="37"/>
      <c r="F121" s="37"/>
      <c r="G121" s="37"/>
      <c r="H121" s="37"/>
      <c r="I121" s="37"/>
      <c r="J121" s="171">
        <f>BK121</f>
        <v>0</v>
      </c>
      <c r="K121" s="37"/>
      <c r="L121" s="40"/>
      <c r="M121" s="79"/>
      <c r="N121" s="172"/>
      <c r="O121" s="80"/>
      <c r="P121" s="173">
        <f>P122</f>
        <v>0</v>
      </c>
      <c r="Q121" s="80"/>
      <c r="R121" s="173">
        <f>R122</f>
        <v>0</v>
      </c>
      <c r="S121" s="80"/>
      <c r="T121" s="174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75</v>
      </c>
      <c r="AU121" s="18" t="s">
        <v>131</v>
      </c>
      <c r="BK121" s="175">
        <f>BK122</f>
        <v>0</v>
      </c>
    </row>
    <row r="122" spans="1:65" s="12" customFormat="1" ht="25.9" customHeight="1">
      <c r="B122" s="176"/>
      <c r="C122" s="177"/>
      <c r="D122" s="178" t="s">
        <v>75</v>
      </c>
      <c r="E122" s="179" t="s">
        <v>198</v>
      </c>
      <c r="F122" s="179" t="s">
        <v>199</v>
      </c>
      <c r="G122" s="177"/>
      <c r="H122" s="177"/>
      <c r="I122" s="180"/>
      <c r="J122" s="181">
        <f>BK122</f>
        <v>0</v>
      </c>
      <c r="K122" s="177"/>
      <c r="L122" s="182"/>
      <c r="M122" s="183"/>
      <c r="N122" s="184"/>
      <c r="O122" s="184"/>
      <c r="P122" s="185">
        <f>SUM(P123:P134)</f>
        <v>0</v>
      </c>
      <c r="Q122" s="184"/>
      <c r="R122" s="185">
        <f>SUM(R123:R134)</f>
        <v>0</v>
      </c>
      <c r="S122" s="184"/>
      <c r="T122" s="186">
        <f>SUM(T123:T134)</f>
        <v>0</v>
      </c>
      <c r="AR122" s="187" t="s">
        <v>185</v>
      </c>
      <c r="AT122" s="188" t="s">
        <v>75</v>
      </c>
      <c r="AU122" s="188" t="s">
        <v>76</v>
      </c>
      <c r="AY122" s="187" t="s">
        <v>150</v>
      </c>
      <c r="BK122" s="189">
        <f>SUM(BK123:BK134)</f>
        <v>0</v>
      </c>
    </row>
    <row r="123" spans="1:65" s="2" customFormat="1" ht="24.2" customHeight="1">
      <c r="A123" s="35"/>
      <c r="B123" s="36"/>
      <c r="C123" s="192" t="s">
        <v>83</v>
      </c>
      <c r="D123" s="192" t="s">
        <v>152</v>
      </c>
      <c r="E123" s="193" t="s">
        <v>200</v>
      </c>
      <c r="F123" s="194" t="s">
        <v>201</v>
      </c>
      <c r="G123" s="195" t="s">
        <v>202</v>
      </c>
      <c r="H123" s="196">
        <v>1</v>
      </c>
      <c r="I123" s="197"/>
      <c r="J123" s="198">
        <f>ROUND(I123*H123,2)</f>
        <v>0</v>
      </c>
      <c r="K123" s="194" t="s">
        <v>156</v>
      </c>
      <c r="L123" s="40"/>
      <c r="M123" s="199" t="s">
        <v>1</v>
      </c>
      <c r="N123" s="200" t="s">
        <v>41</v>
      </c>
      <c r="O123" s="72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3" t="s">
        <v>157</v>
      </c>
      <c r="AT123" s="203" t="s">
        <v>152</v>
      </c>
      <c r="AU123" s="203" t="s">
        <v>83</v>
      </c>
      <c r="AY123" s="18" t="s">
        <v>150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18" t="s">
        <v>83</v>
      </c>
      <c r="BK123" s="204">
        <f>ROUND(I123*H123,2)</f>
        <v>0</v>
      </c>
      <c r="BL123" s="18" t="s">
        <v>157</v>
      </c>
      <c r="BM123" s="203" t="s">
        <v>203</v>
      </c>
    </row>
    <row r="124" spans="1:65" s="2" customFormat="1" ht="19.5">
      <c r="A124" s="35"/>
      <c r="B124" s="36"/>
      <c r="C124" s="37"/>
      <c r="D124" s="205" t="s">
        <v>159</v>
      </c>
      <c r="E124" s="37"/>
      <c r="F124" s="206" t="s">
        <v>204</v>
      </c>
      <c r="G124" s="37"/>
      <c r="H124" s="37"/>
      <c r="I124" s="207"/>
      <c r="J124" s="37"/>
      <c r="K124" s="37"/>
      <c r="L124" s="40"/>
      <c r="M124" s="208"/>
      <c r="N124" s="209"/>
      <c r="O124" s="72"/>
      <c r="P124" s="72"/>
      <c r="Q124" s="72"/>
      <c r="R124" s="72"/>
      <c r="S124" s="72"/>
      <c r="T124" s="73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159</v>
      </c>
      <c r="AU124" s="18" t="s">
        <v>83</v>
      </c>
    </row>
    <row r="125" spans="1:65" s="2" customFormat="1" ht="16.5" customHeight="1">
      <c r="A125" s="35"/>
      <c r="B125" s="36"/>
      <c r="C125" s="192" t="s">
        <v>85</v>
      </c>
      <c r="D125" s="192" t="s">
        <v>152</v>
      </c>
      <c r="E125" s="193" t="s">
        <v>205</v>
      </c>
      <c r="F125" s="194" t="s">
        <v>206</v>
      </c>
      <c r="G125" s="195" t="s">
        <v>202</v>
      </c>
      <c r="H125" s="196">
        <v>1</v>
      </c>
      <c r="I125" s="197"/>
      <c r="J125" s="198">
        <f>ROUND(I125*H125,2)</f>
        <v>0</v>
      </c>
      <c r="K125" s="194" t="s">
        <v>156</v>
      </c>
      <c r="L125" s="40"/>
      <c r="M125" s="199" t="s">
        <v>1</v>
      </c>
      <c r="N125" s="200" t="s">
        <v>41</v>
      </c>
      <c r="O125" s="72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3" t="s">
        <v>157</v>
      </c>
      <c r="AT125" s="203" t="s">
        <v>152</v>
      </c>
      <c r="AU125" s="203" t="s">
        <v>83</v>
      </c>
      <c r="AY125" s="18" t="s">
        <v>150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8" t="s">
        <v>83</v>
      </c>
      <c r="BK125" s="204">
        <f>ROUND(I125*H125,2)</f>
        <v>0</v>
      </c>
      <c r="BL125" s="18" t="s">
        <v>157</v>
      </c>
      <c r="BM125" s="203" t="s">
        <v>207</v>
      </c>
    </row>
    <row r="126" spans="1:65" s="2" customFormat="1" ht="19.5">
      <c r="A126" s="35"/>
      <c r="B126" s="36"/>
      <c r="C126" s="37"/>
      <c r="D126" s="205" t="s">
        <v>159</v>
      </c>
      <c r="E126" s="37"/>
      <c r="F126" s="206" t="s">
        <v>208</v>
      </c>
      <c r="G126" s="37"/>
      <c r="H126" s="37"/>
      <c r="I126" s="207"/>
      <c r="J126" s="37"/>
      <c r="K126" s="37"/>
      <c r="L126" s="40"/>
      <c r="M126" s="208"/>
      <c r="N126" s="209"/>
      <c r="O126" s="72"/>
      <c r="P126" s="72"/>
      <c r="Q126" s="72"/>
      <c r="R126" s="72"/>
      <c r="S126" s="72"/>
      <c r="T126" s="73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159</v>
      </c>
      <c r="AU126" s="18" t="s">
        <v>83</v>
      </c>
    </row>
    <row r="127" spans="1:65" s="2" customFormat="1" ht="16.5" customHeight="1">
      <c r="A127" s="35"/>
      <c r="B127" s="36"/>
      <c r="C127" s="192" t="s">
        <v>102</v>
      </c>
      <c r="D127" s="192" t="s">
        <v>152</v>
      </c>
      <c r="E127" s="193" t="s">
        <v>209</v>
      </c>
      <c r="F127" s="194" t="s">
        <v>210</v>
      </c>
      <c r="G127" s="195" t="s">
        <v>202</v>
      </c>
      <c r="H127" s="196">
        <v>1</v>
      </c>
      <c r="I127" s="197"/>
      <c r="J127" s="198">
        <f>ROUND(I127*H127,2)</f>
        <v>0</v>
      </c>
      <c r="K127" s="194" t="s">
        <v>156</v>
      </c>
      <c r="L127" s="40"/>
      <c r="M127" s="199" t="s">
        <v>1</v>
      </c>
      <c r="N127" s="200" t="s">
        <v>41</v>
      </c>
      <c r="O127" s="7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3" t="s">
        <v>157</v>
      </c>
      <c r="AT127" s="203" t="s">
        <v>152</v>
      </c>
      <c r="AU127" s="203" t="s">
        <v>83</v>
      </c>
      <c r="AY127" s="18" t="s">
        <v>150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8" t="s">
        <v>83</v>
      </c>
      <c r="BK127" s="204">
        <f>ROUND(I127*H127,2)</f>
        <v>0</v>
      </c>
      <c r="BL127" s="18" t="s">
        <v>157</v>
      </c>
      <c r="BM127" s="203" t="s">
        <v>211</v>
      </c>
    </row>
    <row r="128" spans="1:65" s="2" customFormat="1" ht="19.5">
      <c r="A128" s="35"/>
      <c r="B128" s="36"/>
      <c r="C128" s="37"/>
      <c r="D128" s="205" t="s">
        <v>159</v>
      </c>
      <c r="E128" s="37"/>
      <c r="F128" s="206" t="s">
        <v>212</v>
      </c>
      <c r="G128" s="37"/>
      <c r="H128" s="37"/>
      <c r="I128" s="207"/>
      <c r="J128" s="37"/>
      <c r="K128" s="37"/>
      <c r="L128" s="40"/>
      <c r="M128" s="208"/>
      <c r="N128" s="209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159</v>
      </c>
      <c r="AU128" s="18" t="s">
        <v>83</v>
      </c>
    </row>
    <row r="129" spans="1:65" s="2" customFormat="1" ht="16.5" customHeight="1">
      <c r="A129" s="35"/>
      <c r="B129" s="36"/>
      <c r="C129" s="192" t="s">
        <v>157</v>
      </c>
      <c r="D129" s="192" t="s">
        <v>152</v>
      </c>
      <c r="E129" s="193" t="s">
        <v>213</v>
      </c>
      <c r="F129" s="194" t="s">
        <v>214</v>
      </c>
      <c r="G129" s="195" t="s">
        <v>202</v>
      </c>
      <c r="H129" s="196">
        <v>1</v>
      </c>
      <c r="I129" s="197"/>
      <c r="J129" s="198">
        <f>ROUND(I129*H129,2)</f>
        <v>0</v>
      </c>
      <c r="K129" s="194" t="s">
        <v>156</v>
      </c>
      <c r="L129" s="40"/>
      <c r="M129" s="199" t="s">
        <v>1</v>
      </c>
      <c r="N129" s="200" t="s">
        <v>41</v>
      </c>
      <c r="O129" s="72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3" t="s">
        <v>157</v>
      </c>
      <c r="AT129" s="203" t="s">
        <v>152</v>
      </c>
      <c r="AU129" s="203" t="s">
        <v>83</v>
      </c>
      <c r="AY129" s="18" t="s">
        <v>150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8" t="s">
        <v>83</v>
      </c>
      <c r="BK129" s="204">
        <f>ROUND(I129*H129,2)</f>
        <v>0</v>
      </c>
      <c r="BL129" s="18" t="s">
        <v>157</v>
      </c>
      <c r="BM129" s="203" t="s">
        <v>215</v>
      </c>
    </row>
    <row r="130" spans="1:65" s="2" customFormat="1" ht="29.25">
      <c r="A130" s="35"/>
      <c r="B130" s="36"/>
      <c r="C130" s="37"/>
      <c r="D130" s="205" t="s">
        <v>159</v>
      </c>
      <c r="E130" s="37"/>
      <c r="F130" s="206" t="s">
        <v>216</v>
      </c>
      <c r="G130" s="37"/>
      <c r="H130" s="37"/>
      <c r="I130" s="207"/>
      <c r="J130" s="37"/>
      <c r="K130" s="37"/>
      <c r="L130" s="40"/>
      <c r="M130" s="208"/>
      <c r="N130" s="209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159</v>
      </c>
      <c r="AU130" s="18" t="s">
        <v>83</v>
      </c>
    </row>
    <row r="131" spans="1:65" s="2" customFormat="1" ht="24.2" customHeight="1">
      <c r="A131" s="35"/>
      <c r="B131" s="36"/>
      <c r="C131" s="192" t="s">
        <v>185</v>
      </c>
      <c r="D131" s="192" t="s">
        <v>152</v>
      </c>
      <c r="E131" s="193" t="s">
        <v>217</v>
      </c>
      <c r="F131" s="194" t="s">
        <v>218</v>
      </c>
      <c r="G131" s="195" t="s">
        <v>202</v>
      </c>
      <c r="H131" s="196">
        <v>1</v>
      </c>
      <c r="I131" s="197"/>
      <c r="J131" s="198">
        <f>ROUND(I131*H131,2)</f>
        <v>0</v>
      </c>
      <c r="K131" s="194" t="s">
        <v>156</v>
      </c>
      <c r="L131" s="40"/>
      <c r="M131" s="199" t="s">
        <v>1</v>
      </c>
      <c r="N131" s="200" t="s">
        <v>41</v>
      </c>
      <c r="O131" s="72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3" t="s">
        <v>157</v>
      </c>
      <c r="AT131" s="203" t="s">
        <v>152</v>
      </c>
      <c r="AU131" s="203" t="s">
        <v>83</v>
      </c>
      <c r="AY131" s="18" t="s">
        <v>150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8" t="s">
        <v>83</v>
      </c>
      <c r="BK131" s="204">
        <f>ROUND(I131*H131,2)</f>
        <v>0</v>
      </c>
      <c r="BL131" s="18" t="s">
        <v>157</v>
      </c>
      <c r="BM131" s="203" t="s">
        <v>219</v>
      </c>
    </row>
    <row r="132" spans="1:65" s="2" customFormat="1" ht="19.5">
      <c r="A132" s="35"/>
      <c r="B132" s="36"/>
      <c r="C132" s="37"/>
      <c r="D132" s="205" t="s">
        <v>159</v>
      </c>
      <c r="E132" s="37"/>
      <c r="F132" s="206" t="s">
        <v>218</v>
      </c>
      <c r="G132" s="37"/>
      <c r="H132" s="37"/>
      <c r="I132" s="207"/>
      <c r="J132" s="37"/>
      <c r="K132" s="37"/>
      <c r="L132" s="40"/>
      <c r="M132" s="208"/>
      <c r="N132" s="209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159</v>
      </c>
      <c r="AU132" s="18" t="s">
        <v>83</v>
      </c>
    </row>
    <row r="133" spans="1:65" s="2" customFormat="1" ht="24.2" customHeight="1">
      <c r="A133" s="35"/>
      <c r="B133" s="36"/>
      <c r="C133" s="192" t="s">
        <v>191</v>
      </c>
      <c r="D133" s="192" t="s">
        <v>152</v>
      </c>
      <c r="E133" s="193" t="s">
        <v>220</v>
      </c>
      <c r="F133" s="194" t="s">
        <v>221</v>
      </c>
      <c r="G133" s="195" t="s">
        <v>202</v>
      </c>
      <c r="H133" s="196">
        <v>1</v>
      </c>
      <c r="I133" s="197"/>
      <c r="J133" s="198">
        <f>ROUND(I133*H133,2)</f>
        <v>0</v>
      </c>
      <c r="K133" s="194" t="s">
        <v>156</v>
      </c>
      <c r="L133" s="40"/>
      <c r="M133" s="199" t="s">
        <v>1</v>
      </c>
      <c r="N133" s="200" t="s">
        <v>41</v>
      </c>
      <c r="O133" s="72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3" t="s">
        <v>157</v>
      </c>
      <c r="AT133" s="203" t="s">
        <v>152</v>
      </c>
      <c r="AU133" s="203" t="s">
        <v>83</v>
      </c>
      <c r="AY133" s="18" t="s">
        <v>150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8" t="s">
        <v>83</v>
      </c>
      <c r="BK133" s="204">
        <f>ROUND(I133*H133,2)</f>
        <v>0</v>
      </c>
      <c r="BL133" s="18" t="s">
        <v>157</v>
      </c>
      <c r="BM133" s="203" t="s">
        <v>222</v>
      </c>
    </row>
    <row r="134" spans="1:65" s="2" customFormat="1">
      <c r="A134" s="35"/>
      <c r="B134" s="36"/>
      <c r="C134" s="37"/>
      <c r="D134" s="205" t="s">
        <v>159</v>
      </c>
      <c r="E134" s="37"/>
      <c r="F134" s="206" t="s">
        <v>223</v>
      </c>
      <c r="G134" s="37"/>
      <c r="H134" s="37"/>
      <c r="I134" s="207"/>
      <c r="J134" s="37"/>
      <c r="K134" s="37"/>
      <c r="L134" s="40"/>
      <c r="M134" s="232"/>
      <c r="N134" s="233"/>
      <c r="O134" s="234"/>
      <c r="P134" s="234"/>
      <c r="Q134" s="234"/>
      <c r="R134" s="234"/>
      <c r="S134" s="234"/>
      <c r="T134" s="2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159</v>
      </c>
      <c r="AU134" s="18" t="s">
        <v>83</v>
      </c>
    </row>
    <row r="135" spans="1:65" s="2" customFormat="1" ht="6.95" customHeight="1">
      <c r="A135" s="35"/>
      <c r="B135" s="55"/>
      <c r="C135" s="56"/>
      <c r="D135" s="56"/>
      <c r="E135" s="56"/>
      <c r="F135" s="56"/>
      <c r="G135" s="56"/>
      <c r="H135" s="56"/>
      <c r="I135" s="56"/>
      <c r="J135" s="56"/>
      <c r="K135" s="56"/>
      <c r="L135" s="40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algorithmName="SHA-512" hashValue="oHC3tAI6wBS9ZbvWdQhZa6a/jF25TqTqODyV6UU+eji+v2wpqiV1HErtbbuycoI9BzE9KJSxm75s4Wu/jeUSQQ==" saltValue="q5e3NYpa6o/DNCzLO36NIHOemJbdphZhb2GFGHQoiCPGsbBmXikHw5zZwY0n8/SiIDN2dWaa0HC0JIEZQOvDXQ==" spinCount="100000" sheet="1" objects="1" scenarios="1" formatColumns="0" formatRows="0" autoFilter="0"/>
  <autoFilter ref="C120:K134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8" t="s">
        <v>103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85</v>
      </c>
    </row>
    <row r="4" spans="1:46" s="1" customFormat="1" ht="24.95" customHeight="1">
      <c r="B4" s="21"/>
      <c r="D4" s="118" t="s">
        <v>122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Blansko SEE  oprava</v>
      </c>
      <c r="F7" s="321"/>
      <c r="G7" s="321"/>
      <c r="H7" s="321"/>
      <c r="L7" s="21"/>
    </row>
    <row r="8" spans="1:46" ht="12.75">
      <c r="B8" s="21"/>
      <c r="D8" s="120" t="s">
        <v>123</v>
      </c>
      <c r="L8" s="21"/>
    </row>
    <row r="9" spans="1:46" s="1" customFormat="1" ht="16.5" customHeight="1">
      <c r="B9" s="21"/>
      <c r="E9" s="320" t="s">
        <v>224</v>
      </c>
      <c r="F9" s="280"/>
      <c r="G9" s="280"/>
      <c r="H9" s="280"/>
      <c r="L9" s="21"/>
    </row>
    <row r="10" spans="1:46" s="1" customFormat="1" ht="12" customHeight="1">
      <c r="B10" s="21"/>
      <c r="D10" s="120" t="s">
        <v>125</v>
      </c>
      <c r="L10" s="21"/>
    </row>
    <row r="11" spans="1:46" s="2" customFormat="1" ht="16.5" customHeight="1">
      <c r="A11" s="35"/>
      <c r="B11" s="40"/>
      <c r="C11" s="35"/>
      <c r="D11" s="35"/>
      <c r="E11" s="328" t="s">
        <v>225</v>
      </c>
      <c r="F11" s="322"/>
      <c r="G11" s="322"/>
      <c r="H11" s="322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226</v>
      </c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23" t="s">
        <v>227</v>
      </c>
      <c r="F13" s="322"/>
      <c r="G13" s="322"/>
      <c r="H13" s="322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20" t="s">
        <v>18</v>
      </c>
      <c r="E15" s="35"/>
      <c r="F15" s="111" t="s">
        <v>1</v>
      </c>
      <c r="G15" s="35"/>
      <c r="H15" s="35"/>
      <c r="I15" s="120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20</v>
      </c>
      <c r="E16" s="35"/>
      <c r="F16" s="111" t="s">
        <v>21</v>
      </c>
      <c r="G16" s="35"/>
      <c r="H16" s="35"/>
      <c r="I16" s="120" t="s">
        <v>22</v>
      </c>
      <c r="J16" s="121" t="str">
        <f>'Rekapitulace stavby'!AN8</f>
        <v>31. 5. 2022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0" t="s">
        <v>24</v>
      </c>
      <c r="E18" s="35"/>
      <c r="F18" s="35"/>
      <c r="G18" s="35"/>
      <c r="H18" s="35"/>
      <c r="I18" s="120" t="s">
        <v>25</v>
      </c>
      <c r="J18" s="111" t="s">
        <v>26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1" t="s">
        <v>27</v>
      </c>
      <c r="F19" s="35"/>
      <c r="G19" s="35"/>
      <c r="H19" s="35"/>
      <c r="I19" s="120" t="s">
        <v>28</v>
      </c>
      <c r="J19" s="111" t="s">
        <v>29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0" t="s">
        <v>30</v>
      </c>
      <c r="E21" s="35"/>
      <c r="F21" s="35"/>
      <c r="G21" s="35"/>
      <c r="H21" s="35"/>
      <c r="I21" s="120" t="s">
        <v>25</v>
      </c>
      <c r="J21" s="31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24" t="str">
        <f>'Rekapitulace stavby'!E14</f>
        <v>Vyplň údaj</v>
      </c>
      <c r="F22" s="325"/>
      <c r="G22" s="325"/>
      <c r="H22" s="325"/>
      <c r="I22" s="120" t="s">
        <v>28</v>
      </c>
      <c r="J22" s="31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0" t="s">
        <v>32</v>
      </c>
      <c r="E24" s="35"/>
      <c r="F24" s="35"/>
      <c r="G24" s="35"/>
      <c r="H24" s="35"/>
      <c r="I24" s="120" t="s">
        <v>25</v>
      </c>
      <c r="J24" s="111" t="str">
        <f>IF('Rekapitulace stavby'!AN16="","",'Rekapitulace stavby'!AN16)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1" t="str">
        <f>IF('Rekapitulace stavby'!E17="","",'Rekapitulace stavby'!E17)</f>
        <v xml:space="preserve"> </v>
      </c>
      <c r="F25" s="35"/>
      <c r="G25" s="35"/>
      <c r="H25" s="35"/>
      <c r="I25" s="120" t="s">
        <v>28</v>
      </c>
      <c r="J25" s="111" t="str">
        <f>IF('Rekapitulace stavby'!AN17="","",'Rekapitulace stavby'!AN17)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0" t="s">
        <v>34</v>
      </c>
      <c r="E27" s="35"/>
      <c r="F27" s="35"/>
      <c r="G27" s="35"/>
      <c r="H27" s="35"/>
      <c r="I27" s="120" t="s">
        <v>25</v>
      </c>
      <c r="J27" s="111" t="str">
        <f>IF('Rekapitulace stavby'!AN19="","",'Rekapitulace stavby'!AN19)</f>
        <v/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1" t="str">
        <f>IF('Rekapitulace stavby'!E20="","",'Rekapitulace stavby'!E20)</f>
        <v xml:space="preserve"> </v>
      </c>
      <c r="F28" s="35"/>
      <c r="G28" s="35"/>
      <c r="H28" s="35"/>
      <c r="I28" s="120" t="s">
        <v>28</v>
      </c>
      <c r="J28" s="111" t="str">
        <f>IF('Rekapitulace stavby'!AN20="","",'Rekapitulace stavby'!AN20)</f>
        <v/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2"/>
      <c r="B31" s="123"/>
      <c r="C31" s="122"/>
      <c r="D31" s="122"/>
      <c r="E31" s="326" t="s">
        <v>1</v>
      </c>
      <c r="F31" s="326"/>
      <c r="G31" s="326"/>
      <c r="H31" s="326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6" t="s">
        <v>36</v>
      </c>
      <c r="E34" s="35"/>
      <c r="F34" s="35"/>
      <c r="G34" s="35"/>
      <c r="H34" s="35"/>
      <c r="I34" s="35"/>
      <c r="J34" s="127">
        <f>ROUND(J155,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5"/>
      <c r="E35" s="125"/>
      <c r="F35" s="125"/>
      <c r="G35" s="125"/>
      <c r="H35" s="125"/>
      <c r="I35" s="125"/>
      <c r="J35" s="125"/>
      <c r="K35" s="12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8" t="s">
        <v>38</v>
      </c>
      <c r="G36" s="35"/>
      <c r="H36" s="35"/>
      <c r="I36" s="128" t="s">
        <v>37</v>
      </c>
      <c r="J36" s="128" t="s">
        <v>39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9" t="s">
        <v>40</v>
      </c>
      <c r="E37" s="120" t="s">
        <v>41</v>
      </c>
      <c r="F37" s="130">
        <f>ROUND((SUM(BE155:BE1538)),  2)</f>
        <v>0</v>
      </c>
      <c r="G37" s="35"/>
      <c r="H37" s="35"/>
      <c r="I37" s="131">
        <v>0.21</v>
      </c>
      <c r="J37" s="130">
        <f>ROUND(((SUM(BE155:BE1538))*I37),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0" t="s">
        <v>42</v>
      </c>
      <c r="F38" s="130">
        <f>ROUND((SUM(BF155:BF1538)),  2)</f>
        <v>0</v>
      </c>
      <c r="G38" s="35"/>
      <c r="H38" s="35"/>
      <c r="I38" s="131">
        <v>0.15</v>
      </c>
      <c r="J38" s="130">
        <f>ROUND(((SUM(BF155:BF1538))*I38),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43</v>
      </c>
      <c r="F39" s="130">
        <f>ROUND((SUM(BG155:BG1538)),  2)</f>
        <v>0</v>
      </c>
      <c r="G39" s="35"/>
      <c r="H39" s="35"/>
      <c r="I39" s="131">
        <v>0.21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20" t="s">
        <v>44</v>
      </c>
      <c r="F40" s="130">
        <f>ROUND((SUM(BH155:BH1538)),  2)</f>
        <v>0</v>
      </c>
      <c r="G40" s="35"/>
      <c r="H40" s="35"/>
      <c r="I40" s="131">
        <v>0.15</v>
      </c>
      <c r="J40" s="130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0" t="s">
        <v>45</v>
      </c>
      <c r="F41" s="130">
        <f>ROUND((SUM(BI155:BI1538)),  2)</f>
        <v>0</v>
      </c>
      <c r="G41" s="35"/>
      <c r="H41" s="35"/>
      <c r="I41" s="131">
        <v>0</v>
      </c>
      <c r="J41" s="130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2"/>
      <c r="D43" s="133" t="s">
        <v>46</v>
      </c>
      <c r="E43" s="134"/>
      <c r="F43" s="134"/>
      <c r="G43" s="135" t="s">
        <v>47</v>
      </c>
      <c r="H43" s="136" t="s">
        <v>48</v>
      </c>
      <c r="I43" s="134"/>
      <c r="J43" s="137">
        <f>SUM(J34:J41)</f>
        <v>0</v>
      </c>
      <c r="K43" s="138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18" t="str">
        <f>E7</f>
        <v>Blansko SEE  oprava</v>
      </c>
      <c r="F85" s="319"/>
      <c r="G85" s="319"/>
      <c r="H85" s="319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18" t="s">
        <v>224</v>
      </c>
      <c r="F87" s="304"/>
      <c r="G87" s="304"/>
      <c r="H87" s="304"/>
      <c r="I87" s="23"/>
      <c r="J87" s="23"/>
      <c r="K87" s="23"/>
      <c r="L87" s="21"/>
    </row>
    <row r="88" spans="1:31" s="1" customFormat="1" ht="12" customHeight="1">
      <c r="B88" s="22"/>
      <c r="C88" s="30" t="s">
        <v>125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27" t="s">
        <v>225</v>
      </c>
      <c r="F89" s="317"/>
      <c r="G89" s="317"/>
      <c r="H89" s="317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226</v>
      </c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312" t="str">
        <f>E13</f>
        <v>01 - Stavební část</v>
      </c>
      <c r="F91" s="317"/>
      <c r="G91" s="317"/>
      <c r="H91" s="317"/>
      <c r="I91" s="37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 xml:space="preserve"> </v>
      </c>
      <c r="G93" s="37"/>
      <c r="H93" s="37"/>
      <c r="I93" s="30" t="s">
        <v>22</v>
      </c>
      <c r="J93" s="67" t="str">
        <f>IF(J16="","",J16)</f>
        <v>31. 5. 2022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>Správa železnic, státní organizace</v>
      </c>
      <c r="G95" s="37"/>
      <c r="H95" s="37"/>
      <c r="I95" s="30" t="s">
        <v>32</v>
      </c>
      <c r="J95" s="33" t="str">
        <f>E25</f>
        <v xml:space="preserve"> 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30</v>
      </c>
      <c r="D96" s="37"/>
      <c r="E96" s="37"/>
      <c r="F96" s="28" t="str">
        <f>IF(E22="","",E22)</f>
        <v>Vyplň údaj</v>
      </c>
      <c r="G96" s="37"/>
      <c r="H96" s="37"/>
      <c r="I96" s="30" t="s">
        <v>34</v>
      </c>
      <c r="J96" s="33" t="str">
        <f>E28</f>
        <v xml:space="preserve"> 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0" t="s">
        <v>128</v>
      </c>
      <c r="D98" s="151"/>
      <c r="E98" s="151"/>
      <c r="F98" s="151"/>
      <c r="G98" s="151"/>
      <c r="H98" s="151"/>
      <c r="I98" s="151"/>
      <c r="J98" s="152" t="s">
        <v>129</v>
      </c>
      <c r="K98" s="151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3" t="s">
        <v>130</v>
      </c>
      <c r="D100" s="37"/>
      <c r="E100" s="37"/>
      <c r="F100" s="37"/>
      <c r="G100" s="37"/>
      <c r="H100" s="37"/>
      <c r="I100" s="37"/>
      <c r="J100" s="85">
        <f>J155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131</v>
      </c>
    </row>
    <row r="101" spans="1:47" s="9" customFormat="1" ht="24.95" customHeight="1">
      <c r="B101" s="154"/>
      <c r="C101" s="155"/>
      <c r="D101" s="156" t="s">
        <v>132</v>
      </c>
      <c r="E101" s="157"/>
      <c r="F101" s="157"/>
      <c r="G101" s="157"/>
      <c r="H101" s="157"/>
      <c r="I101" s="157"/>
      <c r="J101" s="158">
        <f>J156</f>
        <v>0</v>
      </c>
      <c r="K101" s="155"/>
      <c r="L101" s="159"/>
    </row>
    <row r="102" spans="1:47" s="10" customFormat="1" ht="19.899999999999999" customHeight="1">
      <c r="B102" s="160"/>
      <c r="C102" s="105"/>
      <c r="D102" s="161" t="s">
        <v>133</v>
      </c>
      <c r="E102" s="162"/>
      <c r="F102" s="162"/>
      <c r="G102" s="162"/>
      <c r="H102" s="162"/>
      <c r="I102" s="162"/>
      <c r="J102" s="163">
        <f>J157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228</v>
      </c>
      <c r="E103" s="162"/>
      <c r="F103" s="162"/>
      <c r="G103" s="162"/>
      <c r="H103" s="162"/>
      <c r="I103" s="162"/>
      <c r="J103" s="163">
        <f>J189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229</v>
      </c>
      <c r="E104" s="162"/>
      <c r="F104" s="162"/>
      <c r="G104" s="162"/>
      <c r="H104" s="162"/>
      <c r="I104" s="162"/>
      <c r="J104" s="163">
        <f>J203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230</v>
      </c>
      <c r="E105" s="162"/>
      <c r="F105" s="162"/>
      <c r="G105" s="162"/>
      <c r="H105" s="162"/>
      <c r="I105" s="162"/>
      <c r="J105" s="163">
        <f>J214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231</v>
      </c>
      <c r="E106" s="162"/>
      <c r="F106" s="162"/>
      <c r="G106" s="162"/>
      <c r="H106" s="162"/>
      <c r="I106" s="162"/>
      <c r="J106" s="163">
        <f>J263</f>
        <v>0</v>
      </c>
      <c r="K106" s="105"/>
      <c r="L106" s="164"/>
    </row>
    <row r="107" spans="1:47" s="10" customFormat="1" ht="19.899999999999999" customHeight="1">
      <c r="B107" s="160"/>
      <c r="C107" s="105"/>
      <c r="D107" s="161" t="s">
        <v>232</v>
      </c>
      <c r="E107" s="162"/>
      <c r="F107" s="162"/>
      <c r="G107" s="162"/>
      <c r="H107" s="162"/>
      <c r="I107" s="162"/>
      <c r="J107" s="163">
        <f>J312</f>
        <v>0</v>
      </c>
      <c r="K107" s="105"/>
      <c r="L107" s="164"/>
    </row>
    <row r="108" spans="1:47" s="10" customFormat="1" ht="19.899999999999999" customHeight="1">
      <c r="B108" s="160"/>
      <c r="C108" s="105"/>
      <c r="D108" s="161" t="s">
        <v>233</v>
      </c>
      <c r="E108" s="162"/>
      <c r="F108" s="162"/>
      <c r="G108" s="162"/>
      <c r="H108" s="162"/>
      <c r="I108" s="162"/>
      <c r="J108" s="163">
        <f>J331</f>
        <v>0</v>
      </c>
      <c r="K108" s="105"/>
      <c r="L108" s="164"/>
    </row>
    <row r="109" spans="1:47" s="10" customFormat="1" ht="19.899999999999999" customHeight="1">
      <c r="B109" s="160"/>
      <c r="C109" s="105"/>
      <c r="D109" s="161" t="s">
        <v>234</v>
      </c>
      <c r="E109" s="162"/>
      <c r="F109" s="162"/>
      <c r="G109" s="162"/>
      <c r="H109" s="162"/>
      <c r="I109" s="162"/>
      <c r="J109" s="163">
        <f>J349</f>
        <v>0</v>
      </c>
      <c r="K109" s="105"/>
      <c r="L109" s="164"/>
    </row>
    <row r="110" spans="1:47" s="10" customFormat="1" ht="19.899999999999999" customHeight="1">
      <c r="B110" s="160"/>
      <c r="C110" s="105"/>
      <c r="D110" s="161" t="s">
        <v>235</v>
      </c>
      <c r="E110" s="162"/>
      <c r="F110" s="162"/>
      <c r="G110" s="162"/>
      <c r="H110" s="162"/>
      <c r="I110" s="162"/>
      <c r="J110" s="163">
        <f>J409</f>
        <v>0</v>
      </c>
      <c r="K110" s="105"/>
      <c r="L110" s="164"/>
    </row>
    <row r="111" spans="1:47" s="10" customFormat="1" ht="19.899999999999999" customHeight="1">
      <c r="B111" s="160"/>
      <c r="C111" s="105"/>
      <c r="D111" s="161" t="s">
        <v>236</v>
      </c>
      <c r="E111" s="162"/>
      <c r="F111" s="162"/>
      <c r="G111" s="162"/>
      <c r="H111" s="162"/>
      <c r="I111" s="162"/>
      <c r="J111" s="163">
        <f>J432</f>
        <v>0</v>
      </c>
      <c r="K111" s="105"/>
      <c r="L111" s="164"/>
    </row>
    <row r="112" spans="1:47" s="10" customFormat="1" ht="19.899999999999999" customHeight="1">
      <c r="B112" s="160"/>
      <c r="C112" s="105"/>
      <c r="D112" s="161" t="s">
        <v>134</v>
      </c>
      <c r="E112" s="162"/>
      <c r="F112" s="162"/>
      <c r="G112" s="162"/>
      <c r="H112" s="162"/>
      <c r="I112" s="162"/>
      <c r="J112" s="163">
        <f>J550</f>
        <v>0</v>
      </c>
      <c r="K112" s="105"/>
      <c r="L112" s="164"/>
    </row>
    <row r="113" spans="2:12" s="10" customFormat="1" ht="19.899999999999999" customHeight="1">
      <c r="B113" s="160"/>
      <c r="C113" s="105"/>
      <c r="D113" s="161" t="s">
        <v>237</v>
      </c>
      <c r="E113" s="162"/>
      <c r="F113" s="162"/>
      <c r="G113" s="162"/>
      <c r="H113" s="162"/>
      <c r="I113" s="162"/>
      <c r="J113" s="163">
        <f>J553</f>
        <v>0</v>
      </c>
      <c r="K113" s="105"/>
      <c r="L113" s="164"/>
    </row>
    <row r="114" spans="2:12" s="9" customFormat="1" ht="24.95" customHeight="1">
      <c r="B114" s="154"/>
      <c r="C114" s="155"/>
      <c r="D114" s="156" t="s">
        <v>238</v>
      </c>
      <c r="E114" s="157"/>
      <c r="F114" s="157"/>
      <c r="G114" s="157"/>
      <c r="H114" s="157"/>
      <c r="I114" s="157"/>
      <c r="J114" s="158">
        <f>J556</f>
        <v>0</v>
      </c>
      <c r="K114" s="155"/>
      <c r="L114" s="159"/>
    </row>
    <row r="115" spans="2:12" s="10" customFormat="1" ht="19.899999999999999" customHeight="1">
      <c r="B115" s="160"/>
      <c r="C115" s="105"/>
      <c r="D115" s="161" t="s">
        <v>239</v>
      </c>
      <c r="E115" s="162"/>
      <c r="F115" s="162"/>
      <c r="G115" s="162"/>
      <c r="H115" s="162"/>
      <c r="I115" s="162"/>
      <c r="J115" s="163">
        <f>J557</f>
        <v>0</v>
      </c>
      <c r="K115" s="105"/>
      <c r="L115" s="164"/>
    </row>
    <row r="116" spans="2:12" s="10" customFormat="1" ht="19.899999999999999" customHeight="1">
      <c r="B116" s="160"/>
      <c r="C116" s="105"/>
      <c r="D116" s="161" t="s">
        <v>240</v>
      </c>
      <c r="E116" s="162"/>
      <c r="F116" s="162"/>
      <c r="G116" s="162"/>
      <c r="H116" s="162"/>
      <c r="I116" s="162"/>
      <c r="J116" s="163">
        <f>J619</f>
        <v>0</v>
      </c>
      <c r="K116" s="105"/>
      <c r="L116" s="164"/>
    </row>
    <row r="117" spans="2:12" s="10" customFormat="1" ht="19.899999999999999" customHeight="1">
      <c r="B117" s="160"/>
      <c r="C117" s="105"/>
      <c r="D117" s="161" t="s">
        <v>241</v>
      </c>
      <c r="E117" s="162"/>
      <c r="F117" s="162"/>
      <c r="G117" s="162"/>
      <c r="H117" s="162"/>
      <c r="I117" s="162"/>
      <c r="J117" s="163">
        <f>J643</f>
        <v>0</v>
      </c>
      <c r="K117" s="105"/>
      <c r="L117" s="164"/>
    </row>
    <row r="118" spans="2:12" s="10" customFormat="1" ht="19.899999999999999" customHeight="1">
      <c r="B118" s="160"/>
      <c r="C118" s="105"/>
      <c r="D118" s="161" t="s">
        <v>242</v>
      </c>
      <c r="E118" s="162"/>
      <c r="F118" s="162"/>
      <c r="G118" s="162"/>
      <c r="H118" s="162"/>
      <c r="I118" s="162"/>
      <c r="J118" s="163">
        <f>J650</f>
        <v>0</v>
      </c>
      <c r="K118" s="105"/>
      <c r="L118" s="164"/>
    </row>
    <row r="119" spans="2:12" s="10" customFormat="1" ht="19.899999999999999" customHeight="1">
      <c r="B119" s="160"/>
      <c r="C119" s="105"/>
      <c r="D119" s="161" t="s">
        <v>243</v>
      </c>
      <c r="E119" s="162"/>
      <c r="F119" s="162"/>
      <c r="G119" s="162"/>
      <c r="H119" s="162"/>
      <c r="I119" s="162"/>
      <c r="J119" s="163">
        <f>J687</f>
        <v>0</v>
      </c>
      <c r="K119" s="105"/>
      <c r="L119" s="164"/>
    </row>
    <row r="120" spans="2:12" s="10" customFormat="1" ht="19.899999999999999" customHeight="1">
      <c r="B120" s="160"/>
      <c r="C120" s="105"/>
      <c r="D120" s="161" t="s">
        <v>244</v>
      </c>
      <c r="E120" s="162"/>
      <c r="F120" s="162"/>
      <c r="G120" s="162"/>
      <c r="H120" s="162"/>
      <c r="I120" s="162"/>
      <c r="J120" s="163">
        <f>J738</f>
        <v>0</v>
      </c>
      <c r="K120" s="105"/>
      <c r="L120" s="164"/>
    </row>
    <row r="121" spans="2:12" s="10" customFormat="1" ht="19.899999999999999" customHeight="1">
      <c r="B121" s="160"/>
      <c r="C121" s="105"/>
      <c r="D121" s="161" t="s">
        <v>245</v>
      </c>
      <c r="E121" s="162"/>
      <c r="F121" s="162"/>
      <c r="G121" s="162"/>
      <c r="H121" s="162"/>
      <c r="I121" s="162"/>
      <c r="J121" s="163">
        <f>J887</f>
        <v>0</v>
      </c>
      <c r="K121" s="105"/>
      <c r="L121" s="164"/>
    </row>
    <row r="122" spans="2:12" s="10" customFormat="1" ht="19.899999999999999" customHeight="1">
      <c r="B122" s="160"/>
      <c r="C122" s="105"/>
      <c r="D122" s="161" t="s">
        <v>246</v>
      </c>
      <c r="E122" s="162"/>
      <c r="F122" s="162"/>
      <c r="G122" s="162"/>
      <c r="H122" s="162"/>
      <c r="I122" s="162"/>
      <c r="J122" s="163">
        <f>J985</f>
        <v>0</v>
      </c>
      <c r="K122" s="105"/>
      <c r="L122" s="164"/>
    </row>
    <row r="123" spans="2:12" s="10" customFormat="1" ht="19.899999999999999" customHeight="1">
      <c r="B123" s="160"/>
      <c r="C123" s="105"/>
      <c r="D123" s="161" t="s">
        <v>247</v>
      </c>
      <c r="E123" s="162"/>
      <c r="F123" s="162"/>
      <c r="G123" s="162"/>
      <c r="H123" s="162"/>
      <c r="I123" s="162"/>
      <c r="J123" s="163">
        <f>J1064</f>
        <v>0</v>
      </c>
      <c r="K123" s="105"/>
      <c r="L123" s="164"/>
    </row>
    <row r="124" spans="2:12" s="10" customFormat="1" ht="19.899999999999999" customHeight="1">
      <c r="B124" s="160"/>
      <c r="C124" s="105"/>
      <c r="D124" s="161" t="s">
        <v>248</v>
      </c>
      <c r="E124" s="162"/>
      <c r="F124" s="162"/>
      <c r="G124" s="162"/>
      <c r="H124" s="162"/>
      <c r="I124" s="162"/>
      <c r="J124" s="163">
        <f>J1105</f>
        <v>0</v>
      </c>
      <c r="K124" s="105"/>
      <c r="L124" s="164"/>
    </row>
    <row r="125" spans="2:12" s="10" customFormat="1" ht="19.899999999999999" customHeight="1">
      <c r="B125" s="160"/>
      <c r="C125" s="105"/>
      <c r="D125" s="161" t="s">
        <v>249</v>
      </c>
      <c r="E125" s="162"/>
      <c r="F125" s="162"/>
      <c r="G125" s="162"/>
      <c r="H125" s="162"/>
      <c r="I125" s="162"/>
      <c r="J125" s="163">
        <f>J1120</f>
        <v>0</v>
      </c>
      <c r="K125" s="105"/>
      <c r="L125" s="164"/>
    </row>
    <row r="126" spans="2:12" s="10" customFormat="1" ht="19.899999999999999" customHeight="1">
      <c r="B126" s="160"/>
      <c r="C126" s="105"/>
      <c r="D126" s="161" t="s">
        <v>250</v>
      </c>
      <c r="E126" s="162"/>
      <c r="F126" s="162"/>
      <c r="G126" s="162"/>
      <c r="H126" s="162"/>
      <c r="I126" s="162"/>
      <c r="J126" s="163">
        <f>J1299</f>
        <v>0</v>
      </c>
      <c r="K126" s="105"/>
      <c r="L126" s="164"/>
    </row>
    <row r="127" spans="2:12" s="10" customFormat="1" ht="19.899999999999999" customHeight="1">
      <c r="B127" s="160"/>
      <c r="C127" s="105"/>
      <c r="D127" s="161" t="s">
        <v>251</v>
      </c>
      <c r="E127" s="162"/>
      <c r="F127" s="162"/>
      <c r="G127" s="162"/>
      <c r="H127" s="162"/>
      <c r="I127" s="162"/>
      <c r="J127" s="163">
        <f>J1373</f>
        <v>0</v>
      </c>
      <c r="K127" s="105"/>
      <c r="L127" s="164"/>
    </row>
    <row r="128" spans="2:12" s="10" customFormat="1" ht="19.899999999999999" customHeight="1">
      <c r="B128" s="160"/>
      <c r="C128" s="105"/>
      <c r="D128" s="161" t="s">
        <v>252</v>
      </c>
      <c r="E128" s="162"/>
      <c r="F128" s="162"/>
      <c r="G128" s="162"/>
      <c r="H128" s="162"/>
      <c r="I128" s="162"/>
      <c r="J128" s="163">
        <f>J1507</f>
        <v>0</v>
      </c>
      <c r="K128" s="105"/>
      <c r="L128" s="164"/>
    </row>
    <row r="129" spans="1:31" s="9" customFormat="1" ht="24.95" customHeight="1">
      <c r="B129" s="154"/>
      <c r="C129" s="155"/>
      <c r="D129" s="156" t="s">
        <v>253</v>
      </c>
      <c r="E129" s="157"/>
      <c r="F129" s="157"/>
      <c r="G129" s="157"/>
      <c r="H129" s="157"/>
      <c r="I129" s="157"/>
      <c r="J129" s="158">
        <f>J1521</f>
        <v>0</v>
      </c>
      <c r="K129" s="155"/>
      <c r="L129" s="159"/>
    </row>
    <row r="130" spans="1:31" s="10" customFormat="1" ht="19.899999999999999" customHeight="1">
      <c r="B130" s="160"/>
      <c r="C130" s="105"/>
      <c r="D130" s="161" t="s">
        <v>254</v>
      </c>
      <c r="E130" s="162"/>
      <c r="F130" s="162"/>
      <c r="G130" s="162"/>
      <c r="H130" s="162"/>
      <c r="I130" s="162"/>
      <c r="J130" s="163">
        <f>J1522</f>
        <v>0</v>
      </c>
      <c r="K130" s="105"/>
      <c r="L130" s="164"/>
    </row>
    <row r="131" spans="1:31" s="9" customFormat="1" ht="24.95" customHeight="1">
      <c r="B131" s="154"/>
      <c r="C131" s="155"/>
      <c r="D131" s="156" t="s">
        <v>255</v>
      </c>
      <c r="E131" s="157"/>
      <c r="F131" s="157"/>
      <c r="G131" s="157"/>
      <c r="H131" s="157"/>
      <c r="I131" s="157"/>
      <c r="J131" s="158">
        <f>J1533</f>
        <v>0</v>
      </c>
      <c r="K131" s="155"/>
      <c r="L131" s="159"/>
    </row>
    <row r="132" spans="1:31" s="2" customFormat="1" ht="21.75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31" s="2" customFormat="1" ht="6.95" customHeight="1">
      <c r="A133" s="35"/>
      <c r="B133" s="55"/>
      <c r="C133" s="56"/>
      <c r="D133" s="56"/>
      <c r="E133" s="56"/>
      <c r="F133" s="56"/>
      <c r="G133" s="56"/>
      <c r="H133" s="56"/>
      <c r="I133" s="56"/>
      <c r="J133" s="56"/>
      <c r="K133" s="56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7" spans="1:31" s="2" customFormat="1" ht="6.95" customHeight="1">
      <c r="A137" s="35"/>
      <c r="B137" s="57"/>
      <c r="C137" s="58"/>
      <c r="D137" s="58"/>
      <c r="E137" s="58"/>
      <c r="F137" s="58"/>
      <c r="G137" s="58"/>
      <c r="H137" s="58"/>
      <c r="I137" s="58"/>
      <c r="J137" s="58"/>
      <c r="K137" s="58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31" s="2" customFormat="1" ht="24.95" customHeight="1">
      <c r="A138" s="35"/>
      <c r="B138" s="36"/>
      <c r="C138" s="24" t="s">
        <v>135</v>
      </c>
      <c r="D138" s="37"/>
      <c r="E138" s="37"/>
      <c r="F138" s="37"/>
      <c r="G138" s="37"/>
      <c r="H138" s="37"/>
      <c r="I138" s="37"/>
      <c r="J138" s="37"/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31" s="2" customFormat="1" ht="6.95" customHeight="1">
      <c r="A139" s="35"/>
      <c r="B139" s="36"/>
      <c r="C139" s="37"/>
      <c r="D139" s="37"/>
      <c r="E139" s="37"/>
      <c r="F139" s="37"/>
      <c r="G139" s="37"/>
      <c r="H139" s="37"/>
      <c r="I139" s="37"/>
      <c r="J139" s="37"/>
      <c r="K139" s="37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31" s="2" customFormat="1" ht="12" customHeight="1">
      <c r="A140" s="35"/>
      <c r="B140" s="36"/>
      <c r="C140" s="30" t="s">
        <v>16</v>
      </c>
      <c r="D140" s="37"/>
      <c r="E140" s="37"/>
      <c r="F140" s="37"/>
      <c r="G140" s="37"/>
      <c r="H140" s="37"/>
      <c r="I140" s="37"/>
      <c r="J140" s="37"/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31" s="2" customFormat="1" ht="16.5" customHeight="1">
      <c r="A141" s="35"/>
      <c r="B141" s="36"/>
      <c r="C141" s="37"/>
      <c r="D141" s="37"/>
      <c r="E141" s="318" t="str">
        <f>E7</f>
        <v>Blansko SEE  oprava</v>
      </c>
      <c r="F141" s="319"/>
      <c r="G141" s="319"/>
      <c r="H141" s="319"/>
      <c r="I141" s="37"/>
      <c r="J141" s="37"/>
      <c r="K141" s="37"/>
      <c r="L141" s="52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pans="1:31" s="1" customFormat="1" ht="12" customHeight="1">
      <c r="B142" s="22"/>
      <c r="C142" s="30" t="s">
        <v>123</v>
      </c>
      <c r="D142" s="23"/>
      <c r="E142" s="23"/>
      <c r="F142" s="23"/>
      <c r="G142" s="23"/>
      <c r="H142" s="23"/>
      <c r="I142" s="23"/>
      <c r="J142" s="23"/>
      <c r="K142" s="23"/>
      <c r="L142" s="21"/>
    </row>
    <row r="143" spans="1:31" s="1" customFormat="1" ht="16.5" customHeight="1">
      <c r="B143" s="22"/>
      <c r="C143" s="23"/>
      <c r="D143" s="23"/>
      <c r="E143" s="318" t="s">
        <v>224</v>
      </c>
      <c r="F143" s="304"/>
      <c r="G143" s="304"/>
      <c r="H143" s="304"/>
      <c r="I143" s="23"/>
      <c r="J143" s="23"/>
      <c r="K143" s="23"/>
      <c r="L143" s="21"/>
    </row>
    <row r="144" spans="1:31" s="1" customFormat="1" ht="12" customHeight="1">
      <c r="B144" s="22"/>
      <c r="C144" s="30" t="s">
        <v>125</v>
      </c>
      <c r="D144" s="23"/>
      <c r="E144" s="23"/>
      <c r="F144" s="23"/>
      <c r="G144" s="23"/>
      <c r="H144" s="23"/>
      <c r="I144" s="23"/>
      <c r="J144" s="23"/>
      <c r="K144" s="23"/>
      <c r="L144" s="21"/>
    </row>
    <row r="145" spans="1:65" s="2" customFormat="1" ht="16.5" customHeight="1">
      <c r="A145" s="35"/>
      <c r="B145" s="36"/>
      <c r="C145" s="37"/>
      <c r="D145" s="37"/>
      <c r="E145" s="327" t="s">
        <v>225</v>
      </c>
      <c r="F145" s="317"/>
      <c r="G145" s="317"/>
      <c r="H145" s="317"/>
      <c r="I145" s="37"/>
      <c r="J145" s="37"/>
      <c r="K145" s="37"/>
      <c r="L145" s="52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  <row r="146" spans="1:65" s="2" customFormat="1" ht="12" customHeight="1">
      <c r="A146" s="35"/>
      <c r="B146" s="36"/>
      <c r="C146" s="30" t="s">
        <v>226</v>
      </c>
      <c r="D146" s="37"/>
      <c r="E146" s="37"/>
      <c r="F146" s="37"/>
      <c r="G146" s="37"/>
      <c r="H146" s="37"/>
      <c r="I146" s="37"/>
      <c r="J146" s="37"/>
      <c r="K146" s="37"/>
      <c r="L146" s="52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  <row r="147" spans="1:65" s="2" customFormat="1" ht="16.5" customHeight="1">
      <c r="A147" s="35"/>
      <c r="B147" s="36"/>
      <c r="C147" s="37"/>
      <c r="D147" s="37"/>
      <c r="E147" s="312" t="str">
        <f>E13</f>
        <v>01 - Stavební část</v>
      </c>
      <c r="F147" s="317"/>
      <c r="G147" s="317"/>
      <c r="H147" s="317"/>
      <c r="I147" s="37"/>
      <c r="J147" s="37"/>
      <c r="K147" s="37"/>
      <c r="L147" s="52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  <row r="148" spans="1:65" s="2" customFormat="1" ht="6.95" customHeight="1">
      <c r="A148" s="35"/>
      <c r="B148" s="36"/>
      <c r="C148" s="37"/>
      <c r="D148" s="37"/>
      <c r="E148" s="37"/>
      <c r="F148" s="37"/>
      <c r="G148" s="37"/>
      <c r="H148" s="37"/>
      <c r="I148" s="37"/>
      <c r="J148" s="37"/>
      <c r="K148" s="37"/>
      <c r="L148" s="52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  <row r="149" spans="1:65" s="2" customFormat="1" ht="12" customHeight="1">
      <c r="A149" s="35"/>
      <c r="B149" s="36"/>
      <c r="C149" s="30" t="s">
        <v>20</v>
      </c>
      <c r="D149" s="37"/>
      <c r="E149" s="37"/>
      <c r="F149" s="28" t="str">
        <f>F16</f>
        <v xml:space="preserve"> </v>
      </c>
      <c r="G149" s="37"/>
      <c r="H149" s="37"/>
      <c r="I149" s="30" t="s">
        <v>22</v>
      </c>
      <c r="J149" s="67" t="str">
        <f>IF(J16="","",J16)</f>
        <v>31. 5. 2022</v>
      </c>
      <c r="K149" s="37"/>
      <c r="L149" s="52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  <row r="150" spans="1:65" s="2" customFormat="1" ht="6.95" customHeight="1">
      <c r="A150" s="35"/>
      <c r="B150" s="36"/>
      <c r="C150" s="37"/>
      <c r="D150" s="37"/>
      <c r="E150" s="37"/>
      <c r="F150" s="37"/>
      <c r="G150" s="37"/>
      <c r="H150" s="37"/>
      <c r="I150" s="37"/>
      <c r="J150" s="37"/>
      <c r="K150" s="37"/>
      <c r="L150" s="52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  <row r="151" spans="1:65" s="2" customFormat="1" ht="15.2" customHeight="1">
      <c r="A151" s="35"/>
      <c r="B151" s="36"/>
      <c r="C151" s="30" t="s">
        <v>24</v>
      </c>
      <c r="D151" s="37"/>
      <c r="E151" s="37"/>
      <c r="F151" s="28" t="str">
        <f>E19</f>
        <v>Správa železnic, státní organizace</v>
      </c>
      <c r="G151" s="37"/>
      <c r="H151" s="37"/>
      <c r="I151" s="30" t="s">
        <v>32</v>
      </c>
      <c r="J151" s="33" t="str">
        <f>E25</f>
        <v xml:space="preserve"> </v>
      </c>
      <c r="K151" s="37"/>
      <c r="L151" s="52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  <row r="152" spans="1:65" s="2" customFormat="1" ht="15.2" customHeight="1">
      <c r="A152" s="35"/>
      <c r="B152" s="36"/>
      <c r="C152" s="30" t="s">
        <v>30</v>
      </c>
      <c r="D152" s="37"/>
      <c r="E152" s="37"/>
      <c r="F152" s="28" t="str">
        <f>IF(E22="","",E22)</f>
        <v>Vyplň údaj</v>
      </c>
      <c r="G152" s="37"/>
      <c r="H152" s="37"/>
      <c r="I152" s="30" t="s">
        <v>34</v>
      </c>
      <c r="J152" s="33" t="str">
        <f>E28</f>
        <v xml:space="preserve"> </v>
      </c>
      <c r="K152" s="37"/>
      <c r="L152" s="52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  <row r="153" spans="1:65" s="2" customFormat="1" ht="10.35" customHeight="1">
      <c r="A153" s="35"/>
      <c r="B153" s="36"/>
      <c r="C153" s="37"/>
      <c r="D153" s="37"/>
      <c r="E153" s="37"/>
      <c r="F153" s="37"/>
      <c r="G153" s="37"/>
      <c r="H153" s="37"/>
      <c r="I153" s="37"/>
      <c r="J153" s="37"/>
      <c r="K153" s="37"/>
      <c r="L153" s="52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</row>
    <row r="154" spans="1:65" s="11" customFormat="1" ht="29.25" customHeight="1">
      <c r="A154" s="165"/>
      <c r="B154" s="166"/>
      <c r="C154" s="167" t="s">
        <v>136</v>
      </c>
      <c r="D154" s="168" t="s">
        <v>61</v>
      </c>
      <c r="E154" s="168" t="s">
        <v>57</v>
      </c>
      <c r="F154" s="168" t="s">
        <v>58</v>
      </c>
      <c r="G154" s="168" t="s">
        <v>137</v>
      </c>
      <c r="H154" s="168" t="s">
        <v>138</v>
      </c>
      <c r="I154" s="168" t="s">
        <v>139</v>
      </c>
      <c r="J154" s="168" t="s">
        <v>129</v>
      </c>
      <c r="K154" s="169" t="s">
        <v>140</v>
      </c>
      <c r="L154" s="170"/>
      <c r="M154" s="76" t="s">
        <v>1</v>
      </c>
      <c r="N154" s="77" t="s">
        <v>40</v>
      </c>
      <c r="O154" s="77" t="s">
        <v>141</v>
      </c>
      <c r="P154" s="77" t="s">
        <v>142</v>
      </c>
      <c r="Q154" s="77" t="s">
        <v>143</v>
      </c>
      <c r="R154" s="77" t="s">
        <v>144</v>
      </c>
      <c r="S154" s="77" t="s">
        <v>145</v>
      </c>
      <c r="T154" s="78" t="s">
        <v>146</v>
      </c>
      <c r="U154" s="165"/>
      <c r="V154" s="165"/>
      <c r="W154" s="165"/>
      <c r="X154" s="165"/>
      <c r="Y154" s="165"/>
      <c r="Z154" s="165"/>
      <c r="AA154" s="165"/>
      <c r="AB154" s="165"/>
      <c r="AC154" s="165"/>
      <c r="AD154" s="165"/>
      <c r="AE154" s="165"/>
    </row>
    <row r="155" spans="1:65" s="2" customFormat="1" ht="22.9" customHeight="1">
      <c r="A155" s="35"/>
      <c r="B155" s="36"/>
      <c r="C155" s="83" t="s">
        <v>147</v>
      </c>
      <c r="D155" s="37"/>
      <c r="E155" s="37"/>
      <c r="F155" s="37"/>
      <c r="G155" s="37"/>
      <c r="H155" s="37"/>
      <c r="I155" s="37"/>
      <c r="J155" s="171">
        <f>BK155</f>
        <v>0</v>
      </c>
      <c r="K155" s="37"/>
      <c r="L155" s="40"/>
      <c r="M155" s="79"/>
      <c r="N155" s="172"/>
      <c r="O155" s="80"/>
      <c r="P155" s="173">
        <f>P156+P556+P1521+P1533</f>
        <v>0</v>
      </c>
      <c r="Q155" s="80"/>
      <c r="R155" s="173">
        <f>R156+R556+R1521+R1533</f>
        <v>171.51493174000001</v>
      </c>
      <c r="S155" s="80"/>
      <c r="T155" s="174">
        <f>T156+T556+T1521+T1533</f>
        <v>138.68151818999999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75</v>
      </c>
      <c r="AU155" s="18" t="s">
        <v>131</v>
      </c>
      <c r="BK155" s="175">
        <f>BK156+BK556+BK1521+BK1533</f>
        <v>0</v>
      </c>
    </row>
    <row r="156" spans="1:65" s="12" customFormat="1" ht="25.9" customHeight="1">
      <c r="B156" s="176"/>
      <c r="C156" s="177"/>
      <c r="D156" s="178" t="s">
        <v>75</v>
      </c>
      <c r="E156" s="179" t="s">
        <v>148</v>
      </c>
      <c r="F156" s="179" t="s">
        <v>149</v>
      </c>
      <c r="G156" s="177"/>
      <c r="H156" s="177"/>
      <c r="I156" s="180"/>
      <c r="J156" s="181">
        <f>BK156</f>
        <v>0</v>
      </c>
      <c r="K156" s="177"/>
      <c r="L156" s="182"/>
      <c r="M156" s="183"/>
      <c r="N156" s="184"/>
      <c r="O156" s="184"/>
      <c r="P156" s="185">
        <f>P157+P189+P203+P214+P263+P312+P331+P349+P409+P432+P550+P553</f>
        <v>0</v>
      </c>
      <c r="Q156" s="184"/>
      <c r="R156" s="185">
        <f>R157+R189+R203+R214+R263+R312+R331+R349+R409+R432+R550+R553</f>
        <v>143.12413627000001</v>
      </c>
      <c r="S156" s="184"/>
      <c r="T156" s="186">
        <f>T157+T189+T203+T214+T263+T312+T331+T349+T409+T432+T550+T553</f>
        <v>131.665954</v>
      </c>
      <c r="AR156" s="187" t="s">
        <v>83</v>
      </c>
      <c r="AT156" s="188" t="s">
        <v>75</v>
      </c>
      <c r="AU156" s="188" t="s">
        <v>76</v>
      </c>
      <c r="AY156" s="187" t="s">
        <v>150</v>
      </c>
      <c r="BK156" s="189">
        <f>BK157+BK189+BK203+BK214+BK263+BK312+BK331+BK349+BK409+BK432+BK550+BK553</f>
        <v>0</v>
      </c>
    </row>
    <row r="157" spans="1:65" s="12" customFormat="1" ht="22.9" customHeight="1">
      <c r="B157" s="176"/>
      <c r="C157" s="177"/>
      <c r="D157" s="178" t="s">
        <v>75</v>
      </c>
      <c r="E157" s="190" t="s">
        <v>83</v>
      </c>
      <c r="F157" s="190" t="s">
        <v>151</v>
      </c>
      <c r="G157" s="177"/>
      <c r="H157" s="177"/>
      <c r="I157" s="180"/>
      <c r="J157" s="191">
        <f>BK157</f>
        <v>0</v>
      </c>
      <c r="K157" s="177"/>
      <c r="L157" s="182"/>
      <c r="M157" s="183"/>
      <c r="N157" s="184"/>
      <c r="O157" s="184"/>
      <c r="P157" s="185">
        <f>SUM(P158:P188)</f>
        <v>0</v>
      </c>
      <c r="Q157" s="184"/>
      <c r="R157" s="185">
        <f>SUM(R158:R188)</f>
        <v>20.084051800000001</v>
      </c>
      <c r="S157" s="184"/>
      <c r="T157" s="186">
        <f>SUM(T158:T188)</f>
        <v>0</v>
      </c>
      <c r="AR157" s="187" t="s">
        <v>83</v>
      </c>
      <c r="AT157" s="188" t="s">
        <v>75</v>
      </c>
      <c r="AU157" s="188" t="s">
        <v>83</v>
      </c>
      <c r="AY157" s="187" t="s">
        <v>150</v>
      </c>
      <c r="BK157" s="189">
        <f>SUM(BK158:BK188)</f>
        <v>0</v>
      </c>
    </row>
    <row r="158" spans="1:65" s="2" customFormat="1" ht="37.9" customHeight="1">
      <c r="A158" s="35"/>
      <c r="B158" s="36"/>
      <c r="C158" s="192" t="s">
        <v>83</v>
      </c>
      <c r="D158" s="192" t="s">
        <v>152</v>
      </c>
      <c r="E158" s="193" t="s">
        <v>256</v>
      </c>
      <c r="F158" s="194" t="s">
        <v>257</v>
      </c>
      <c r="G158" s="195" t="s">
        <v>155</v>
      </c>
      <c r="H158" s="196">
        <v>18.576000000000001</v>
      </c>
      <c r="I158" s="197"/>
      <c r="J158" s="198">
        <f>ROUND(I158*H158,2)</f>
        <v>0</v>
      </c>
      <c r="K158" s="194" t="s">
        <v>156</v>
      </c>
      <c r="L158" s="40"/>
      <c r="M158" s="199" t="s">
        <v>1</v>
      </c>
      <c r="N158" s="200" t="s">
        <v>41</v>
      </c>
      <c r="O158" s="72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3" t="s">
        <v>157</v>
      </c>
      <c r="AT158" s="203" t="s">
        <v>152</v>
      </c>
      <c r="AU158" s="203" t="s">
        <v>85</v>
      </c>
      <c r="AY158" s="18" t="s">
        <v>150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8" t="s">
        <v>83</v>
      </c>
      <c r="BK158" s="204">
        <f>ROUND(I158*H158,2)</f>
        <v>0</v>
      </c>
      <c r="BL158" s="18" t="s">
        <v>157</v>
      </c>
      <c r="BM158" s="203" t="s">
        <v>258</v>
      </c>
    </row>
    <row r="159" spans="1:65" s="2" customFormat="1" ht="29.25">
      <c r="A159" s="35"/>
      <c r="B159" s="36"/>
      <c r="C159" s="37"/>
      <c r="D159" s="205" t="s">
        <v>159</v>
      </c>
      <c r="E159" s="37"/>
      <c r="F159" s="206" t="s">
        <v>259</v>
      </c>
      <c r="G159" s="37"/>
      <c r="H159" s="37"/>
      <c r="I159" s="207"/>
      <c r="J159" s="37"/>
      <c r="K159" s="37"/>
      <c r="L159" s="40"/>
      <c r="M159" s="208"/>
      <c r="N159" s="209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159</v>
      </c>
      <c r="AU159" s="18" t="s">
        <v>85</v>
      </c>
    </row>
    <row r="160" spans="1:65" s="15" customFormat="1">
      <c r="B160" s="236"/>
      <c r="C160" s="237"/>
      <c r="D160" s="205" t="s">
        <v>161</v>
      </c>
      <c r="E160" s="238" t="s">
        <v>1</v>
      </c>
      <c r="F160" s="239" t="s">
        <v>260</v>
      </c>
      <c r="G160" s="237"/>
      <c r="H160" s="238" t="s">
        <v>1</v>
      </c>
      <c r="I160" s="240"/>
      <c r="J160" s="237"/>
      <c r="K160" s="237"/>
      <c r="L160" s="241"/>
      <c r="M160" s="242"/>
      <c r="N160" s="243"/>
      <c r="O160" s="243"/>
      <c r="P160" s="243"/>
      <c r="Q160" s="243"/>
      <c r="R160" s="243"/>
      <c r="S160" s="243"/>
      <c r="T160" s="244"/>
      <c r="AT160" s="245" t="s">
        <v>161</v>
      </c>
      <c r="AU160" s="245" t="s">
        <v>85</v>
      </c>
      <c r="AV160" s="15" t="s">
        <v>83</v>
      </c>
      <c r="AW160" s="15" t="s">
        <v>33</v>
      </c>
      <c r="AX160" s="15" t="s">
        <v>76</v>
      </c>
      <c r="AY160" s="245" t="s">
        <v>150</v>
      </c>
    </row>
    <row r="161" spans="1:65" s="13" customFormat="1">
      <c r="B161" s="210"/>
      <c r="C161" s="211"/>
      <c r="D161" s="205" t="s">
        <v>161</v>
      </c>
      <c r="E161" s="212" t="s">
        <v>1</v>
      </c>
      <c r="F161" s="213" t="s">
        <v>261</v>
      </c>
      <c r="G161" s="211"/>
      <c r="H161" s="214">
        <v>17.469000000000001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161</v>
      </c>
      <c r="AU161" s="220" t="s">
        <v>85</v>
      </c>
      <c r="AV161" s="13" t="s">
        <v>85</v>
      </c>
      <c r="AW161" s="13" t="s">
        <v>33</v>
      </c>
      <c r="AX161" s="13" t="s">
        <v>76</v>
      </c>
      <c r="AY161" s="220" t="s">
        <v>150</v>
      </c>
    </row>
    <row r="162" spans="1:65" s="13" customFormat="1">
      <c r="B162" s="210"/>
      <c r="C162" s="211"/>
      <c r="D162" s="205" t="s">
        <v>161</v>
      </c>
      <c r="E162" s="212" t="s">
        <v>1</v>
      </c>
      <c r="F162" s="213" t="s">
        <v>262</v>
      </c>
      <c r="G162" s="211"/>
      <c r="H162" s="214">
        <v>1.107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161</v>
      </c>
      <c r="AU162" s="220" t="s">
        <v>85</v>
      </c>
      <c r="AV162" s="13" t="s">
        <v>85</v>
      </c>
      <c r="AW162" s="13" t="s">
        <v>33</v>
      </c>
      <c r="AX162" s="13" t="s">
        <v>76</v>
      </c>
      <c r="AY162" s="220" t="s">
        <v>150</v>
      </c>
    </row>
    <row r="163" spans="1:65" s="14" customFormat="1">
      <c r="B163" s="221"/>
      <c r="C163" s="222"/>
      <c r="D163" s="205" t="s">
        <v>161</v>
      </c>
      <c r="E163" s="223" t="s">
        <v>1</v>
      </c>
      <c r="F163" s="224" t="s">
        <v>163</v>
      </c>
      <c r="G163" s="222"/>
      <c r="H163" s="225">
        <v>18.576000000000001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AT163" s="231" t="s">
        <v>161</v>
      </c>
      <c r="AU163" s="231" t="s">
        <v>85</v>
      </c>
      <c r="AV163" s="14" t="s">
        <v>157</v>
      </c>
      <c r="AW163" s="14" t="s">
        <v>33</v>
      </c>
      <c r="AX163" s="14" t="s">
        <v>83</v>
      </c>
      <c r="AY163" s="231" t="s">
        <v>150</v>
      </c>
    </row>
    <row r="164" spans="1:65" s="2" customFormat="1" ht="21.75" customHeight="1">
      <c r="A164" s="35"/>
      <c r="B164" s="36"/>
      <c r="C164" s="192" t="s">
        <v>85</v>
      </c>
      <c r="D164" s="192" t="s">
        <v>152</v>
      </c>
      <c r="E164" s="193" t="s">
        <v>263</v>
      </c>
      <c r="F164" s="194" t="s">
        <v>264</v>
      </c>
      <c r="G164" s="195" t="s">
        <v>265</v>
      </c>
      <c r="H164" s="196">
        <v>33.395000000000003</v>
      </c>
      <c r="I164" s="197"/>
      <c r="J164" s="198">
        <f>ROUND(I164*H164,2)</f>
        <v>0</v>
      </c>
      <c r="K164" s="194" t="s">
        <v>156</v>
      </c>
      <c r="L164" s="40"/>
      <c r="M164" s="199" t="s">
        <v>1</v>
      </c>
      <c r="N164" s="200" t="s">
        <v>41</v>
      </c>
      <c r="O164" s="72"/>
      <c r="P164" s="201">
        <f>O164*H164</f>
        <v>0</v>
      </c>
      <c r="Q164" s="201">
        <v>8.4000000000000003E-4</v>
      </c>
      <c r="R164" s="201">
        <f>Q164*H164</f>
        <v>2.8051800000000005E-2</v>
      </c>
      <c r="S164" s="201">
        <v>0</v>
      </c>
      <c r="T164" s="20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3" t="s">
        <v>157</v>
      </c>
      <c r="AT164" s="203" t="s">
        <v>152</v>
      </c>
      <c r="AU164" s="203" t="s">
        <v>85</v>
      </c>
      <c r="AY164" s="18" t="s">
        <v>150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8" t="s">
        <v>83</v>
      </c>
      <c r="BK164" s="204">
        <f>ROUND(I164*H164,2)</f>
        <v>0</v>
      </c>
      <c r="BL164" s="18" t="s">
        <v>157</v>
      </c>
      <c r="BM164" s="203" t="s">
        <v>266</v>
      </c>
    </row>
    <row r="165" spans="1:65" s="2" customFormat="1" ht="19.5">
      <c r="A165" s="35"/>
      <c r="B165" s="36"/>
      <c r="C165" s="37"/>
      <c r="D165" s="205" t="s">
        <v>159</v>
      </c>
      <c r="E165" s="37"/>
      <c r="F165" s="206" t="s">
        <v>267</v>
      </c>
      <c r="G165" s="37"/>
      <c r="H165" s="37"/>
      <c r="I165" s="207"/>
      <c r="J165" s="37"/>
      <c r="K165" s="37"/>
      <c r="L165" s="40"/>
      <c r="M165" s="208"/>
      <c r="N165" s="209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159</v>
      </c>
      <c r="AU165" s="18" t="s">
        <v>85</v>
      </c>
    </row>
    <row r="166" spans="1:65" s="13" customFormat="1">
      <c r="B166" s="210"/>
      <c r="C166" s="211"/>
      <c r="D166" s="205" t="s">
        <v>161</v>
      </c>
      <c r="E166" s="212" t="s">
        <v>1</v>
      </c>
      <c r="F166" s="213" t="s">
        <v>268</v>
      </c>
      <c r="G166" s="211"/>
      <c r="H166" s="214">
        <v>33.395000000000003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161</v>
      </c>
      <c r="AU166" s="220" t="s">
        <v>85</v>
      </c>
      <c r="AV166" s="13" t="s">
        <v>85</v>
      </c>
      <c r="AW166" s="13" t="s">
        <v>33</v>
      </c>
      <c r="AX166" s="13" t="s">
        <v>76</v>
      </c>
      <c r="AY166" s="220" t="s">
        <v>150</v>
      </c>
    </row>
    <row r="167" spans="1:65" s="14" customFormat="1">
      <c r="B167" s="221"/>
      <c r="C167" s="222"/>
      <c r="D167" s="205" t="s">
        <v>161</v>
      </c>
      <c r="E167" s="223" t="s">
        <v>1</v>
      </c>
      <c r="F167" s="224" t="s">
        <v>163</v>
      </c>
      <c r="G167" s="222"/>
      <c r="H167" s="225">
        <v>33.395000000000003</v>
      </c>
      <c r="I167" s="226"/>
      <c r="J167" s="222"/>
      <c r="K167" s="222"/>
      <c r="L167" s="227"/>
      <c r="M167" s="228"/>
      <c r="N167" s="229"/>
      <c r="O167" s="229"/>
      <c r="P167" s="229"/>
      <c r="Q167" s="229"/>
      <c r="R167" s="229"/>
      <c r="S167" s="229"/>
      <c r="T167" s="230"/>
      <c r="AT167" s="231" t="s">
        <v>161</v>
      </c>
      <c r="AU167" s="231" t="s">
        <v>85</v>
      </c>
      <c r="AV167" s="14" t="s">
        <v>157</v>
      </c>
      <c r="AW167" s="14" t="s">
        <v>33</v>
      </c>
      <c r="AX167" s="14" t="s">
        <v>83</v>
      </c>
      <c r="AY167" s="231" t="s">
        <v>150</v>
      </c>
    </row>
    <row r="168" spans="1:65" s="2" customFormat="1" ht="24.2" customHeight="1">
      <c r="A168" s="35"/>
      <c r="B168" s="36"/>
      <c r="C168" s="192" t="s">
        <v>102</v>
      </c>
      <c r="D168" s="192" t="s">
        <v>152</v>
      </c>
      <c r="E168" s="193" t="s">
        <v>269</v>
      </c>
      <c r="F168" s="194" t="s">
        <v>270</v>
      </c>
      <c r="G168" s="195" t="s">
        <v>265</v>
      </c>
      <c r="H168" s="196">
        <v>33.395000000000003</v>
      </c>
      <c r="I168" s="197"/>
      <c r="J168" s="198">
        <f>ROUND(I168*H168,2)</f>
        <v>0</v>
      </c>
      <c r="K168" s="194" t="s">
        <v>156</v>
      </c>
      <c r="L168" s="40"/>
      <c r="M168" s="199" t="s">
        <v>1</v>
      </c>
      <c r="N168" s="200" t="s">
        <v>41</v>
      </c>
      <c r="O168" s="72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3" t="s">
        <v>157</v>
      </c>
      <c r="AT168" s="203" t="s">
        <v>152</v>
      </c>
      <c r="AU168" s="203" t="s">
        <v>85</v>
      </c>
      <c r="AY168" s="18" t="s">
        <v>150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8" t="s">
        <v>83</v>
      </c>
      <c r="BK168" s="204">
        <f>ROUND(I168*H168,2)</f>
        <v>0</v>
      </c>
      <c r="BL168" s="18" t="s">
        <v>157</v>
      </c>
      <c r="BM168" s="203" t="s">
        <v>271</v>
      </c>
    </row>
    <row r="169" spans="1:65" s="2" customFormat="1" ht="29.25">
      <c r="A169" s="35"/>
      <c r="B169" s="36"/>
      <c r="C169" s="37"/>
      <c r="D169" s="205" t="s">
        <v>159</v>
      </c>
      <c r="E169" s="37"/>
      <c r="F169" s="206" t="s">
        <v>272</v>
      </c>
      <c r="G169" s="37"/>
      <c r="H169" s="37"/>
      <c r="I169" s="207"/>
      <c r="J169" s="37"/>
      <c r="K169" s="37"/>
      <c r="L169" s="40"/>
      <c r="M169" s="208"/>
      <c r="N169" s="209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159</v>
      </c>
      <c r="AU169" s="18" t="s">
        <v>85</v>
      </c>
    </row>
    <row r="170" spans="1:65" s="2" customFormat="1" ht="33" customHeight="1">
      <c r="A170" s="35"/>
      <c r="B170" s="36"/>
      <c r="C170" s="192" t="s">
        <v>157</v>
      </c>
      <c r="D170" s="192" t="s">
        <v>152</v>
      </c>
      <c r="E170" s="193" t="s">
        <v>273</v>
      </c>
      <c r="F170" s="194" t="s">
        <v>274</v>
      </c>
      <c r="G170" s="195" t="s">
        <v>155</v>
      </c>
      <c r="H170" s="196">
        <v>6.0410000000000004</v>
      </c>
      <c r="I170" s="197"/>
      <c r="J170" s="198">
        <f>ROUND(I170*H170,2)</f>
        <v>0</v>
      </c>
      <c r="K170" s="194" t="s">
        <v>156</v>
      </c>
      <c r="L170" s="40"/>
      <c r="M170" s="199" t="s">
        <v>1</v>
      </c>
      <c r="N170" s="200" t="s">
        <v>41</v>
      </c>
      <c r="O170" s="72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3" t="s">
        <v>157</v>
      </c>
      <c r="AT170" s="203" t="s">
        <v>152</v>
      </c>
      <c r="AU170" s="203" t="s">
        <v>85</v>
      </c>
      <c r="AY170" s="18" t="s">
        <v>150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8" t="s">
        <v>83</v>
      </c>
      <c r="BK170" s="204">
        <f>ROUND(I170*H170,2)</f>
        <v>0</v>
      </c>
      <c r="BL170" s="18" t="s">
        <v>157</v>
      </c>
      <c r="BM170" s="203" t="s">
        <v>275</v>
      </c>
    </row>
    <row r="171" spans="1:65" s="2" customFormat="1" ht="29.25">
      <c r="A171" s="35"/>
      <c r="B171" s="36"/>
      <c r="C171" s="37"/>
      <c r="D171" s="205" t="s">
        <v>159</v>
      </c>
      <c r="E171" s="37"/>
      <c r="F171" s="206" t="s">
        <v>276</v>
      </c>
      <c r="G171" s="37"/>
      <c r="H171" s="37"/>
      <c r="I171" s="207"/>
      <c r="J171" s="37"/>
      <c r="K171" s="37"/>
      <c r="L171" s="40"/>
      <c r="M171" s="208"/>
      <c r="N171" s="209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159</v>
      </c>
      <c r="AU171" s="18" t="s">
        <v>85</v>
      </c>
    </row>
    <row r="172" spans="1:65" s="13" customFormat="1">
      <c r="B172" s="210"/>
      <c r="C172" s="211"/>
      <c r="D172" s="205" t="s">
        <v>161</v>
      </c>
      <c r="E172" s="212" t="s">
        <v>1</v>
      </c>
      <c r="F172" s="213" t="s">
        <v>277</v>
      </c>
      <c r="G172" s="211"/>
      <c r="H172" s="214">
        <v>6.0410000000000004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161</v>
      </c>
      <c r="AU172" s="220" t="s">
        <v>85</v>
      </c>
      <c r="AV172" s="13" t="s">
        <v>85</v>
      </c>
      <c r="AW172" s="13" t="s">
        <v>33</v>
      </c>
      <c r="AX172" s="13" t="s">
        <v>76</v>
      </c>
      <c r="AY172" s="220" t="s">
        <v>150</v>
      </c>
    </row>
    <row r="173" spans="1:65" s="14" customFormat="1">
      <c r="B173" s="221"/>
      <c r="C173" s="222"/>
      <c r="D173" s="205" t="s">
        <v>161</v>
      </c>
      <c r="E173" s="223" t="s">
        <v>1</v>
      </c>
      <c r="F173" s="224" t="s">
        <v>163</v>
      </c>
      <c r="G173" s="222"/>
      <c r="H173" s="225">
        <v>6.0410000000000004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161</v>
      </c>
      <c r="AU173" s="231" t="s">
        <v>85</v>
      </c>
      <c r="AV173" s="14" t="s">
        <v>157</v>
      </c>
      <c r="AW173" s="14" t="s">
        <v>33</v>
      </c>
      <c r="AX173" s="14" t="s">
        <v>83</v>
      </c>
      <c r="AY173" s="231" t="s">
        <v>150</v>
      </c>
    </row>
    <row r="174" spans="1:65" s="2" customFormat="1" ht="37.9" customHeight="1">
      <c r="A174" s="35"/>
      <c r="B174" s="36"/>
      <c r="C174" s="192" t="s">
        <v>185</v>
      </c>
      <c r="D174" s="192" t="s">
        <v>152</v>
      </c>
      <c r="E174" s="193" t="s">
        <v>278</v>
      </c>
      <c r="F174" s="194" t="s">
        <v>279</v>
      </c>
      <c r="G174" s="195" t="s">
        <v>155</v>
      </c>
      <c r="H174" s="196">
        <v>6.0410000000000004</v>
      </c>
      <c r="I174" s="197"/>
      <c r="J174" s="198">
        <f>ROUND(I174*H174,2)</f>
        <v>0</v>
      </c>
      <c r="K174" s="194" t="s">
        <v>156</v>
      </c>
      <c r="L174" s="40"/>
      <c r="M174" s="199" t="s">
        <v>1</v>
      </c>
      <c r="N174" s="200" t="s">
        <v>41</v>
      </c>
      <c r="O174" s="72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3" t="s">
        <v>157</v>
      </c>
      <c r="AT174" s="203" t="s">
        <v>152</v>
      </c>
      <c r="AU174" s="203" t="s">
        <v>85</v>
      </c>
      <c r="AY174" s="18" t="s">
        <v>150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8" t="s">
        <v>83</v>
      </c>
      <c r="BK174" s="204">
        <f>ROUND(I174*H174,2)</f>
        <v>0</v>
      </c>
      <c r="BL174" s="18" t="s">
        <v>157</v>
      </c>
      <c r="BM174" s="203" t="s">
        <v>280</v>
      </c>
    </row>
    <row r="175" spans="1:65" s="2" customFormat="1" ht="39">
      <c r="A175" s="35"/>
      <c r="B175" s="36"/>
      <c r="C175" s="37"/>
      <c r="D175" s="205" t="s">
        <v>159</v>
      </c>
      <c r="E175" s="37"/>
      <c r="F175" s="206" t="s">
        <v>281</v>
      </c>
      <c r="G175" s="37"/>
      <c r="H175" s="37"/>
      <c r="I175" s="207"/>
      <c r="J175" s="37"/>
      <c r="K175" s="37"/>
      <c r="L175" s="40"/>
      <c r="M175" s="208"/>
      <c r="N175" s="209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159</v>
      </c>
      <c r="AU175" s="18" t="s">
        <v>85</v>
      </c>
    </row>
    <row r="176" spans="1:65" s="2" customFormat="1" ht="24.2" customHeight="1">
      <c r="A176" s="35"/>
      <c r="B176" s="36"/>
      <c r="C176" s="192" t="s">
        <v>191</v>
      </c>
      <c r="D176" s="192" t="s">
        <v>152</v>
      </c>
      <c r="E176" s="193" t="s">
        <v>282</v>
      </c>
      <c r="F176" s="194" t="s">
        <v>283</v>
      </c>
      <c r="G176" s="195" t="s">
        <v>155</v>
      </c>
      <c r="H176" s="196">
        <v>12.535</v>
      </c>
      <c r="I176" s="197"/>
      <c r="J176" s="198">
        <f>ROUND(I176*H176,2)</f>
        <v>0</v>
      </c>
      <c r="K176" s="194" t="s">
        <v>156</v>
      </c>
      <c r="L176" s="40"/>
      <c r="M176" s="199" t="s">
        <v>1</v>
      </c>
      <c r="N176" s="200" t="s">
        <v>41</v>
      </c>
      <c r="O176" s="72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3" t="s">
        <v>157</v>
      </c>
      <c r="AT176" s="203" t="s">
        <v>152</v>
      </c>
      <c r="AU176" s="203" t="s">
        <v>85</v>
      </c>
      <c r="AY176" s="18" t="s">
        <v>150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8" t="s">
        <v>83</v>
      </c>
      <c r="BK176" s="204">
        <f>ROUND(I176*H176,2)</f>
        <v>0</v>
      </c>
      <c r="BL176" s="18" t="s">
        <v>157</v>
      </c>
      <c r="BM176" s="203" t="s">
        <v>284</v>
      </c>
    </row>
    <row r="177" spans="1:65" s="2" customFormat="1" ht="29.25">
      <c r="A177" s="35"/>
      <c r="B177" s="36"/>
      <c r="C177" s="37"/>
      <c r="D177" s="205" t="s">
        <v>159</v>
      </c>
      <c r="E177" s="37"/>
      <c r="F177" s="206" t="s">
        <v>285</v>
      </c>
      <c r="G177" s="37"/>
      <c r="H177" s="37"/>
      <c r="I177" s="207"/>
      <c r="J177" s="37"/>
      <c r="K177" s="37"/>
      <c r="L177" s="40"/>
      <c r="M177" s="208"/>
      <c r="N177" s="209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159</v>
      </c>
      <c r="AU177" s="18" t="s">
        <v>85</v>
      </c>
    </row>
    <row r="178" spans="1:65" s="13" customFormat="1">
      <c r="B178" s="210"/>
      <c r="C178" s="211"/>
      <c r="D178" s="205" t="s">
        <v>161</v>
      </c>
      <c r="E178" s="212" t="s">
        <v>1</v>
      </c>
      <c r="F178" s="213" t="s">
        <v>286</v>
      </c>
      <c r="G178" s="211"/>
      <c r="H178" s="214">
        <v>11.788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161</v>
      </c>
      <c r="AU178" s="220" t="s">
        <v>85</v>
      </c>
      <c r="AV178" s="13" t="s">
        <v>85</v>
      </c>
      <c r="AW178" s="13" t="s">
        <v>33</v>
      </c>
      <c r="AX178" s="13" t="s">
        <v>76</v>
      </c>
      <c r="AY178" s="220" t="s">
        <v>150</v>
      </c>
    </row>
    <row r="179" spans="1:65" s="13" customFormat="1">
      <c r="B179" s="210"/>
      <c r="C179" s="211"/>
      <c r="D179" s="205" t="s">
        <v>161</v>
      </c>
      <c r="E179" s="212" t="s">
        <v>1</v>
      </c>
      <c r="F179" s="213" t="s">
        <v>287</v>
      </c>
      <c r="G179" s="211"/>
      <c r="H179" s="214">
        <v>0.747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161</v>
      </c>
      <c r="AU179" s="220" t="s">
        <v>85</v>
      </c>
      <c r="AV179" s="13" t="s">
        <v>85</v>
      </c>
      <c r="AW179" s="13" t="s">
        <v>33</v>
      </c>
      <c r="AX179" s="13" t="s">
        <v>76</v>
      </c>
      <c r="AY179" s="220" t="s">
        <v>150</v>
      </c>
    </row>
    <row r="180" spans="1:65" s="14" customFormat="1">
      <c r="B180" s="221"/>
      <c r="C180" s="222"/>
      <c r="D180" s="205" t="s">
        <v>161</v>
      </c>
      <c r="E180" s="223" t="s">
        <v>1</v>
      </c>
      <c r="F180" s="224" t="s">
        <v>163</v>
      </c>
      <c r="G180" s="222"/>
      <c r="H180" s="225">
        <v>12.535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161</v>
      </c>
      <c r="AU180" s="231" t="s">
        <v>85</v>
      </c>
      <c r="AV180" s="14" t="s">
        <v>157</v>
      </c>
      <c r="AW180" s="14" t="s">
        <v>33</v>
      </c>
      <c r="AX180" s="14" t="s">
        <v>83</v>
      </c>
      <c r="AY180" s="231" t="s">
        <v>150</v>
      </c>
    </row>
    <row r="181" spans="1:65" s="2" customFormat="1" ht="16.5" customHeight="1">
      <c r="A181" s="35"/>
      <c r="B181" s="36"/>
      <c r="C181" s="246" t="s">
        <v>288</v>
      </c>
      <c r="D181" s="246" t="s">
        <v>289</v>
      </c>
      <c r="E181" s="247" t="s">
        <v>290</v>
      </c>
      <c r="F181" s="248" t="s">
        <v>291</v>
      </c>
      <c r="G181" s="249" t="s">
        <v>171</v>
      </c>
      <c r="H181" s="250">
        <v>14.039</v>
      </c>
      <c r="I181" s="251"/>
      <c r="J181" s="252">
        <f>ROUND(I181*H181,2)</f>
        <v>0</v>
      </c>
      <c r="K181" s="248" t="s">
        <v>156</v>
      </c>
      <c r="L181" s="253"/>
      <c r="M181" s="254" t="s">
        <v>1</v>
      </c>
      <c r="N181" s="255" t="s">
        <v>41</v>
      </c>
      <c r="O181" s="72"/>
      <c r="P181" s="201">
        <f>O181*H181</f>
        <v>0</v>
      </c>
      <c r="Q181" s="201">
        <v>1</v>
      </c>
      <c r="R181" s="201">
        <f>Q181*H181</f>
        <v>14.039</v>
      </c>
      <c r="S181" s="201">
        <v>0</v>
      </c>
      <c r="T181" s="20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3" t="s">
        <v>292</v>
      </c>
      <c r="AT181" s="203" t="s">
        <v>289</v>
      </c>
      <c r="AU181" s="203" t="s">
        <v>85</v>
      </c>
      <c r="AY181" s="18" t="s">
        <v>150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8" t="s">
        <v>83</v>
      </c>
      <c r="BK181" s="204">
        <f>ROUND(I181*H181,2)</f>
        <v>0</v>
      </c>
      <c r="BL181" s="18" t="s">
        <v>157</v>
      </c>
      <c r="BM181" s="203" t="s">
        <v>293</v>
      </c>
    </row>
    <row r="182" spans="1:65" s="2" customFormat="1">
      <c r="A182" s="35"/>
      <c r="B182" s="36"/>
      <c r="C182" s="37"/>
      <c r="D182" s="205" t="s">
        <v>159</v>
      </c>
      <c r="E182" s="37"/>
      <c r="F182" s="206" t="s">
        <v>291</v>
      </c>
      <c r="G182" s="37"/>
      <c r="H182" s="37"/>
      <c r="I182" s="207"/>
      <c r="J182" s="37"/>
      <c r="K182" s="37"/>
      <c r="L182" s="40"/>
      <c r="M182" s="208"/>
      <c r="N182" s="209"/>
      <c r="O182" s="72"/>
      <c r="P182" s="72"/>
      <c r="Q182" s="72"/>
      <c r="R182" s="72"/>
      <c r="S182" s="72"/>
      <c r="T182" s="73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159</v>
      </c>
      <c r="AU182" s="18" t="s">
        <v>85</v>
      </c>
    </row>
    <row r="183" spans="1:65" s="13" customFormat="1">
      <c r="B183" s="210"/>
      <c r="C183" s="211"/>
      <c r="D183" s="205" t="s">
        <v>161</v>
      </c>
      <c r="E183" s="212" t="s">
        <v>1</v>
      </c>
      <c r="F183" s="213" t="s">
        <v>294</v>
      </c>
      <c r="G183" s="211"/>
      <c r="H183" s="214">
        <v>14.039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161</v>
      </c>
      <c r="AU183" s="220" t="s">
        <v>85</v>
      </c>
      <c r="AV183" s="13" t="s">
        <v>85</v>
      </c>
      <c r="AW183" s="13" t="s">
        <v>33</v>
      </c>
      <c r="AX183" s="13" t="s">
        <v>76</v>
      </c>
      <c r="AY183" s="220" t="s">
        <v>150</v>
      </c>
    </row>
    <row r="184" spans="1:65" s="14" customFormat="1">
      <c r="B184" s="221"/>
      <c r="C184" s="222"/>
      <c r="D184" s="205" t="s">
        <v>161</v>
      </c>
      <c r="E184" s="223" t="s">
        <v>1</v>
      </c>
      <c r="F184" s="224" t="s">
        <v>163</v>
      </c>
      <c r="G184" s="222"/>
      <c r="H184" s="225">
        <v>14.039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161</v>
      </c>
      <c r="AU184" s="231" t="s">
        <v>85</v>
      </c>
      <c r="AV184" s="14" t="s">
        <v>157</v>
      </c>
      <c r="AW184" s="14" t="s">
        <v>33</v>
      </c>
      <c r="AX184" s="14" t="s">
        <v>83</v>
      </c>
      <c r="AY184" s="231" t="s">
        <v>150</v>
      </c>
    </row>
    <row r="185" spans="1:65" s="2" customFormat="1" ht="21.75" customHeight="1">
      <c r="A185" s="35"/>
      <c r="B185" s="36"/>
      <c r="C185" s="246" t="s">
        <v>292</v>
      </c>
      <c r="D185" s="246" t="s">
        <v>289</v>
      </c>
      <c r="E185" s="247" t="s">
        <v>295</v>
      </c>
      <c r="F185" s="248" t="s">
        <v>296</v>
      </c>
      <c r="G185" s="249" t="s">
        <v>171</v>
      </c>
      <c r="H185" s="250">
        <v>6.0170000000000003</v>
      </c>
      <c r="I185" s="251"/>
      <c r="J185" s="252">
        <f>ROUND(I185*H185,2)</f>
        <v>0</v>
      </c>
      <c r="K185" s="248" t="s">
        <v>156</v>
      </c>
      <c r="L185" s="253"/>
      <c r="M185" s="254" t="s">
        <v>1</v>
      </c>
      <c r="N185" s="255" t="s">
        <v>41</v>
      </c>
      <c r="O185" s="72"/>
      <c r="P185" s="201">
        <f>O185*H185</f>
        <v>0</v>
      </c>
      <c r="Q185" s="201">
        <v>1</v>
      </c>
      <c r="R185" s="201">
        <f>Q185*H185</f>
        <v>6.0170000000000003</v>
      </c>
      <c r="S185" s="201">
        <v>0</v>
      </c>
      <c r="T185" s="20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3" t="s">
        <v>292</v>
      </c>
      <c r="AT185" s="203" t="s">
        <v>289</v>
      </c>
      <c r="AU185" s="203" t="s">
        <v>85</v>
      </c>
      <c r="AY185" s="18" t="s">
        <v>150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8" t="s">
        <v>83</v>
      </c>
      <c r="BK185" s="204">
        <f>ROUND(I185*H185,2)</f>
        <v>0</v>
      </c>
      <c r="BL185" s="18" t="s">
        <v>157</v>
      </c>
      <c r="BM185" s="203" t="s">
        <v>297</v>
      </c>
    </row>
    <row r="186" spans="1:65" s="2" customFormat="1">
      <c r="A186" s="35"/>
      <c r="B186" s="36"/>
      <c r="C186" s="37"/>
      <c r="D186" s="205" t="s">
        <v>159</v>
      </c>
      <c r="E186" s="37"/>
      <c r="F186" s="206" t="s">
        <v>296</v>
      </c>
      <c r="G186" s="37"/>
      <c r="H186" s="37"/>
      <c r="I186" s="207"/>
      <c r="J186" s="37"/>
      <c r="K186" s="37"/>
      <c r="L186" s="40"/>
      <c r="M186" s="208"/>
      <c r="N186" s="209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159</v>
      </c>
      <c r="AU186" s="18" t="s">
        <v>85</v>
      </c>
    </row>
    <row r="187" spans="1:65" s="13" customFormat="1">
      <c r="B187" s="210"/>
      <c r="C187" s="211"/>
      <c r="D187" s="205" t="s">
        <v>161</v>
      </c>
      <c r="E187" s="212" t="s">
        <v>1</v>
      </c>
      <c r="F187" s="213" t="s">
        <v>298</v>
      </c>
      <c r="G187" s="211"/>
      <c r="H187" s="214">
        <v>6.0170000000000003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161</v>
      </c>
      <c r="AU187" s="220" t="s">
        <v>85</v>
      </c>
      <c r="AV187" s="13" t="s">
        <v>85</v>
      </c>
      <c r="AW187" s="13" t="s">
        <v>33</v>
      </c>
      <c r="AX187" s="13" t="s">
        <v>76</v>
      </c>
      <c r="AY187" s="220" t="s">
        <v>150</v>
      </c>
    </row>
    <row r="188" spans="1:65" s="14" customFormat="1">
      <c r="B188" s="221"/>
      <c r="C188" s="222"/>
      <c r="D188" s="205" t="s">
        <v>161</v>
      </c>
      <c r="E188" s="223" t="s">
        <v>1</v>
      </c>
      <c r="F188" s="224" t="s">
        <v>163</v>
      </c>
      <c r="G188" s="222"/>
      <c r="H188" s="225">
        <v>6.0170000000000003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161</v>
      </c>
      <c r="AU188" s="231" t="s">
        <v>85</v>
      </c>
      <c r="AV188" s="14" t="s">
        <v>157</v>
      </c>
      <c r="AW188" s="14" t="s">
        <v>33</v>
      </c>
      <c r="AX188" s="14" t="s">
        <v>83</v>
      </c>
      <c r="AY188" s="231" t="s">
        <v>150</v>
      </c>
    </row>
    <row r="189" spans="1:65" s="12" customFormat="1" ht="22.9" customHeight="1">
      <c r="B189" s="176"/>
      <c r="C189" s="177"/>
      <c r="D189" s="178" t="s">
        <v>75</v>
      </c>
      <c r="E189" s="190" t="s">
        <v>102</v>
      </c>
      <c r="F189" s="190" t="s">
        <v>299</v>
      </c>
      <c r="G189" s="177"/>
      <c r="H189" s="177"/>
      <c r="I189" s="180"/>
      <c r="J189" s="191">
        <f>BK189</f>
        <v>0</v>
      </c>
      <c r="K189" s="177"/>
      <c r="L189" s="182"/>
      <c r="M189" s="183"/>
      <c r="N189" s="184"/>
      <c r="O189" s="184"/>
      <c r="P189" s="185">
        <f>SUM(P190:P202)</f>
        <v>0</v>
      </c>
      <c r="Q189" s="184"/>
      <c r="R189" s="185">
        <f>SUM(R190:R202)</f>
        <v>3.1470671000000001</v>
      </c>
      <c r="S189" s="184"/>
      <c r="T189" s="186">
        <f>SUM(T190:T202)</f>
        <v>0</v>
      </c>
      <c r="AR189" s="187" t="s">
        <v>83</v>
      </c>
      <c r="AT189" s="188" t="s">
        <v>75</v>
      </c>
      <c r="AU189" s="188" t="s">
        <v>83</v>
      </c>
      <c r="AY189" s="187" t="s">
        <v>150</v>
      </c>
      <c r="BK189" s="189">
        <f>SUM(BK190:BK202)</f>
        <v>0</v>
      </c>
    </row>
    <row r="190" spans="1:65" s="2" customFormat="1" ht="24.2" customHeight="1">
      <c r="A190" s="35"/>
      <c r="B190" s="36"/>
      <c r="C190" s="192" t="s">
        <v>300</v>
      </c>
      <c r="D190" s="192" t="s">
        <v>152</v>
      </c>
      <c r="E190" s="193" t="s">
        <v>301</v>
      </c>
      <c r="F190" s="194" t="s">
        <v>302</v>
      </c>
      <c r="G190" s="195" t="s">
        <v>155</v>
      </c>
      <c r="H190" s="196">
        <v>0.70799999999999996</v>
      </c>
      <c r="I190" s="197"/>
      <c r="J190" s="198">
        <f>ROUND(I190*H190,2)</f>
        <v>0</v>
      </c>
      <c r="K190" s="194" t="s">
        <v>156</v>
      </c>
      <c r="L190" s="40"/>
      <c r="M190" s="199" t="s">
        <v>1</v>
      </c>
      <c r="N190" s="200" t="s">
        <v>41</v>
      </c>
      <c r="O190" s="72"/>
      <c r="P190" s="201">
        <f>O190*H190</f>
        <v>0</v>
      </c>
      <c r="Q190" s="201">
        <v>1.8774999999999999</v>
      </c>
      <c r="R190" s="201">
        <f>Q190*H190</f>
        <v>1.32927</v>
      </c>
      <c r="S190" s="201">
        <v>0</v>
      </c>
      <c r="T190" s="20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3" t="s">
        <v>157</v>
      </c>
      <c r="AT190" s="203" t="s">
        <v>152</v>
      </c>
      <c r="AU190" s="203" t="s">
        <v>85</v>
      </c>
      <c r="AY190" s="18" t="s">
        <v>150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8" t="s">
        <v>83</v>
      </c>
      <c r="BK190" s="204">
        <f>ROUND(I190*H190,2)</f>
        <v>0</v>
      </c>
      <c r="BL190" s="18" t="s">
        <v>157</v>
      </c>
      <c r="BM190" s="203" t="s">
        <v>303</v>
      </c>
    </row>
    <row r="191" spans="1:65" s="2" customFormat="1" ht="19.5">
      <c r="A191" s="35"/>
      <c r="B191" s="36"/>
      <c r="C191" s="37"/>
      <c r="D191" s="205" t="s">
        <v>159</v>
      </c>
      <c r="E191" s="37"/>
      <c r="F191" s="206" t="s">
        <v>304</v>
      </c>
      <c r="G191" s="37"/>
      <c r="H191" s="37"/>
      <c r="I191" s="207"/>
      <c r="J191" s="37"/>
      <c r="K191" s="37"/>
      <c r="L191" s="40"/>
      <c r="M191" s="208"/>
      <c r="N191" s="209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159</v>
      </c>
      <c r="AU191" s="18" t="s">
        <v>85</v>
      </c>
    </row>
    <row r="192" spans="1:65" s="13" customFormat="1">
      <c r="B192" s="210"/>
      <c r="C192" s="211"/>
      <c r="D192" s="205" t="s">
        <v>161</v>
      </c>
      <c r="E192" s="212" t="s">
        <v>1</v>
      </c>
      <c r="F192" s="213" t="s">
        <v>305</v>
      </c>
      <c r="G192" s="211"/>
      <c r="H192" s="214">
        <v>0.70799999999999996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161</v>
      </c>
      <c r="AU192" s="220" t="s">
        <v>85</v>
      </c>
      <c r="AV192" s="13" t="s">
        <v>85</v>
      </c>
      <c r="AW192" s="13" t="s">
        <v>33</v>
      </c>
      <c r="AX192" s="13" t="s">
        <v>76</v>
      </c>
      <c r="AY192" s="220" t="s">
        <v>150</v>
      </c>
    </row>
    <row r="193" spans="1:65" s="14" customFormat="1">
      <c r="B193" s="221"/>
      <c r="C193" s="222"/>
      <c r="D193" s="205" t="s">
        <v>161</v>
      </c>
      <c r="E193" s="223" t="s">
        <v>1</v>
      </c>
      <c r="F193" s="224" t="s">
        <v>163</v>
      </c>
      <c r="G193" s="222"/>
      <c r="H193" s="225">
        <v>0.70799999999999996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161</v>
      </c>
      <c r="AU193" s="231" t="s">
        <v>85</v>
      </c>
      <c r="AV193" s="14" t="s">
        <v>157</v>
      </c>
      <c r="AW193" s="14" t="s">
        <v>33</v>
      </c>
      <c r="AX193" s="14" t="s">
        <v>83</v>
      </c>
      <c r="AY193" s="231" t="s">
        <v>150</v>
      </c>
    </row>
    <row r="194" spans="1:65" s="2" customFormat="1" ht="24.2" customHeight="1">
      <c r="A194" s="35"/>
      <c r="B194" s="36"/>
      <c r="C194" s="192" t="s">
        <v>306</v>
      </c>
      <c r="D194" s="192" t="s">
        <v>152</v>
      </c>
      <c r="E194" s="193" t="s">
        <v>307</v>
      </c>
      <c r="F194" s="194" t="s">
        <v>308</v>
      </c>
      <c r="G194" s="195" t="s">
        <v>265</v>
      </c>
      <c r="H194" s="196">
        <v>24.01</v>
      </c>
      <c r="I194" s="197"/>
      <c r="J194" s="198">
        <f>ROUND(I194*H194,2)</f>
        <v>0</v>
      </c>
      <c r="K194" s="194" t="s">
        <v>156</v>
      </c>
      <c r="L194" s="40"/>
      <c r="M194" s="199" t="s">
        <v>1</v>
      </c>
      <c r="N194" s="200" t="s">
        <v>41</v>
      </c>
      <c r="O194" s="72"/>
      <c r="P194" s="201">
        <f>O194*H194</f>
        <v>0</v>
      </c>
      <c r="Q194" s="201">
        <v>7.571E-2</v>
      </c>
      <c r="R194" s="201">
        <f>Q194*H194</f>
        <v>1.8177971000000002</v>
      </c>
      <c r="S194" s="201">
        <v>0</v>
      </c>
      <c r="T194" s="20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3" t="s">
        <v>157</v>
      </c>
      <c r="AT194" s="203" t="s">
        <v>152</v>
      </c>
      <c r="AU194" s="203" t="s">
        <v>85</v>
      </c>
      <c r="AY194" s="18" t="s">
        <v>150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8" t="s">
        <v>83</v>
      </c>
      <c r="BK194" s="204">
        <f>ROUND(I194*H194,2)</f>
        <v>0</v>
      </c>
      <c r="BL194" s="18" t="s">
        <v>157</v>
      </c>
      <c r="BM194" s="203" t="s">
        <v>309</v>
      </c>
    </row>
    <row r="195" spans="1:65" s="2" customFormat="1" ht="19.5">
      <c r="A195" s="35"/>
      <c r="B195" s="36"/>
      <c r="C195" s="37"/>
      <c r="D195" s="205" t="s">
        <v>159</v>
      </c>
      <c r="E195" s="37"/>
      <c r="F195" s="206" t="s">
        <v>310</v>
      </c>
      <c r="G195" s="37"/>
      <c r="H195" s="37"/>
      <c r="I195" s="207"/>
      <c r="J195" s="37"/>
      <c r="K195" s="37"/>
      <c r="L195" s="40"/>
      <c r="M195" s="208"/>
      <c r="N195" s="209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159</v>
      </c>
      <c r="AU195" s="18" t="s">
        <v>85</v>
      </c>
    </row>
    <row r="196" spans="1:65" s="15" customFormat="1">
      <c r="B196" s="236"/>
      <c r="C196" s="237"/>
      <c r="D196" s="205" t="s">
        <v>161</v>
      </c>
      <c r="E196" s="238" t="s">
        <v>1</v>
      </c>
      <c r="F196" s="239" t="s">
        <v>311</v>
      </c>
      <c r="G196" s="237"/>
      <c r="H196" s="238" t="s">
        <v>1</v>
      </c>
      <c r="I196" s="240"/>
      <c r="J196" s="237"/>
      <c r="K196" s="237"/>
      <c r="L196" s="241"/>
      <c r="M196" s="242"/>
      <c r="N196" s="243"/>
      <c r="O196" s="243"/>
      <c r="P196" s="243"/>
      <c r="Q196" s="243"/>
      <c r="R196" s="243"/>
      <c r="S196" s="243"/>
      <c r="T196" s="244"/>
      <c r="AT196" s="245" t="s">
        <v>161</v>
      </c>
      <c r="AU196" s="245" t="s">
        <v>85</v>
      </c>
      <c r="AV196" s="15" t="s">
        <v>83</v>
      </c>
      <c r="AW196" s="15" t="s">
        <v>33</v>
      </c>
      <c r="AX196" s="15" t="s">
        <v>76</v>
      </c>
      <c r="AY196" s="245" t="s">
        <v>150</v>
      </c>
    </row>
    <row r="197" spans="1:65" s="13" customFormat="1">
      <c r="B197" s="210"/>
      <c r="C197" s="211"/>
      <c r="D197" s="205" t="s">
        <v>161</v>
      </c>
      <c r="E197" s="212" t="s">
        <v>1</v>
      </c>
      <c r="F197" s="213" t="s">
        <v>312</v>
      </c>
      <c r="G197" s="211"/>
      <c r="H197" s="214">
        <v>17.75</v>
      </c>
      <c r="I197" s="215"/>
      <c r="J197" s="211"/>
      <c r="K197" s="211"/>
      <c r="L197" s="216"/>
      <c r="M197" s="217"/>
      <c r="N197" s="218"/>
      <c r="O197" s="218"/>
      <c r="P197" s="218"/>
      <c r="Q197" s="218"/>
      <c r="R197" s="218"/>
      <c r="S197" s="218"/>
      <c r="T197" s="219"/>
      <c r="AT197" s="220" t="s">
        <v>161</v>
      </c>
      <c r="AU197" s="220" t="s">
        <v>85</v>
      </c>
      <c r="AV197" s="13" t="s">
        <v>85</v>
      </c>
      <c r="AW197" s="13" t="s">
        <v>33</v>
      </c>
      <c r="AX197" s="13" t="s">
        <v>76</v>
      </c>
      <c r="AY197" s="220" t="s">
        <v>150</v>
      </c>
    </row>
    <row r="198" spans="1:65" s="13" customFormat="1">
      <c r="B198" s="210"/>
      <c r="C198" s="211"/>
      <c r="D198" s="205" t="s">
        <v>161</v>
      </c>
      <c r="E198" s="212" t="s">
        <v>1</v>
      </c>
      <c r="F198" s="213" t="s">
        <v>313</v>
      </c>
      <c r="G198" s="211"/>
      <c r="H198" s="214">
        <v>-0.48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161</v>
      </c>
      <c r="AU198" s="220" t="s">
        <v>85</v>
      </c>
      <c r="AV198" s="13" t="s">
        <v>85</v>
      </c>
      <c r="AW198" s="13" t="s">
        <v>33</v>
      </c>
      <c r="AX198" s="13" t="s">
        <v>76</v>
      </c>
      <c r="AY198" s="220" t="s">
        <v>150</v>
      </c>
    </row>
    <row r="199" spans="1:65" s="15" customFormat="1">
      <c r="B199" s="236"/>
      <c r="C199" s="237"/>
      <c r="D199" s="205" t="s">
        <v>161</v>
      </c>
      <c r="E199" s="238" t="s">
        <v>1</v>
      </c>
      <c r="F199" s="239" t="s">
        <v>314</v>
      </c>
      <c r="G199" s="237"/>
      <c r="H199" s="238" t="s">
        <v>1</v>
      </c>
      <c r="I199" s="240"/>
      <c r="J199" s="237"/>
      <c r="K199" s="237"/>
      <c r="L199" s="241"/>
      <c r="M199" s="242"/>
      <c r="N199" s="243"/>
      <c r="O199" s="243"/>
      <c r="P199" s="243"/>
      <c r="Q199" s="243"/>
      <c r="R199" s="243"/>
      <c r="S199" s="243"/>
      <c r="T199" s="244"/>
      <c r="AT199" s="245" t="s">
        <v>161</v>
      </c>
      <c r="AU199" s="245" t="s">
        <v>85</v>
      </c>
      <c r="AV199" s="15" t="s">
        <v>83</v>
      </c>
      <c r="AW199" s="15" t="s">
        <v>33</v>
      </c>
      <c r="AX199" s="15" t="s">
        <v>76</v>
      </c>
      <c r="AY199" s="245" t="s">
        <v>150</v>
      </c>
    </row>
    <row r="200" spans="1:65" s="13" customFormat="1">
      <c r="B200" s="210"/>
      <c r="C200" s="211"/>
      <c r="D200" s="205" t="s">
        <v>161</v>
      </c>
      <c r="E200" s="212" t="s">
        <v>1</v>
      </c>
      <c r="F200" s="213" t="s">
        <v>315</v>
      </c>
      <c r="G200" s="211"/>
      <c r="H200" s="214">
        <v>6.9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161</v>
      </c>
      <c r="AU200" s="220" t="s">
        <v>85</v>
      </c>
      <c r="AV200" s="13" t="s">
        <v>85</v>
      </c>
      <c r="AW200" s="13" t="s">
        <v>33</v>
      </c>
      <c r="AX200" s="13" t="s">
        <v>76</v>
      </c>
      <c r="AY200" s="220" t="s">
        <v>150</v>
      </c>
    </row>
    <row r="201" spans="1:65" s="13" customFormat="1">
      <c r="B201" s="210"/>
      <c r="C201" s="211"/>
      <c r="D201" s="205" t="s">
        <v>161</v>
      </c>
      <c r="E201" s="212" t="s">
        <v>1</v>
      </c>
      <c r="F201" s="213" t="s">
        <v>316</v>
      </c>
      <c r="G201" s="211"/>
      <c r="H201" s="214">
        <v>-0.16</v>
      </c>
      <c r="I201" s="215"/>
      <c r="J201" s="211"/>
      <c r="K201" s="211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161</v>
      </c>
      <c r="AU201" s="220" t="s">
        <v>85</v>
      </c>
      <c r="AV201" s="13" t="s">
        <v>85</v>
      </c>
      <c r="AW201" s="13" t="s">
        <v>33</v>
      </c>
      <c r="AX201" s="13" t="s">
        <v>76</v>
      </c>
      <c r="AY201" s="220" t="s">
        <v>150</v>
      </c>
    </row>
    <row r="202" spans="1:65" s="14" customFormat="1">
      <c r="B202" s="221"/>
      <c r="C202" s="222"/>
      <c r="D202" s="205" t="s">
        <v>161</v>
      </c>
      <c r="E202" s="223" t="s">
        <v>1</v>
      </c>
      <c r="F202" s="224" t="s">
        <v>163</v>
      </c>
      <c r="G202" s="222"/>
      <c r="H202" s="225">
        <v>24.01</v>
      </c>
      <c r="I202" s="226"/>
      <c r="J202" s="222"/>
      <c r="K202" s="222"/>
      <c r="L202" s="227"/>
      <c r="M202" s="228"/>
      <c r="N202" s="229"/>
      <c r="O202" s="229"/>
      <c r="P202" s="229"/>
      <c r="Q202" s="229"/>
      <c r="R202" s="229"/>
      <c r="S202" s="229"/>
      <c r="T202" s="230"/>
      <c r="AT202" s="231" t="s">
        <v>161</v>
      </c>
      <c r="AU202" s="231" t="s">
        <v>85</v>
      </c>
      <c r="AV202" s="14" t="s">
        <v>157</v>
      </c>
      <c r="AW202" s="14" t="s">
        <v>33</v>
      </c>
      <c r="AX202" s="14" t="s">
        <v>83</v>
      </c>
      <c r="AY202" s="231" t="s">
        <v>150</v>
      </c>
    </row>
    <row r="203" spans="1:65" s="12" customFormat="1" ht="22.9" customHeight="1">
      <c r="B203" s="176"/>
      <c r="C203" s="177"/>
      <c r="D203" s="178" t="s">
        <v>75</v>
      </c>
      <c r="E203" s="190" t="s">
        <v>157</v>
      </c>
      <c r="F203" s="190" t="s">
        <v>317</v>
      </c>
      <c r="G203" s="177"/>
      <c r="H203" s="177"/>
      <c r="I203" s="180"/>
      <c r="J203" s="191">
        <f>BK203</f>
        <v>0</v>
      </c>
      <c r="K203" s="177"/>
      <c r="L203" s="182"/>
      <c r="M203" s="183"/>
      <c r="N203" s="184"/>
      <c r="O203" s="184"/>
      <c r="P203" s="185">
        <f>SUM(P204:P213)</f>
        <v>0</v>
      </c>
      <c r="Q203" s="184"/>
      <c r="R203" s="185">
        <f>SUM(R204:R213)</f>
        <v>7.3456414499999996</v>
      </c>
      <c r="S203" s="184"/>
      <c r="T203" s="186">
        <f>SUM(T204:T213)</f>
        <v>0</v>
      </c>
      <c r="AR203" s="187" t="s">
        <v>83</v>
      </c>
      <c r="AT203" s="188" t="s">
        <v>75</v>
      </c>
      <c r="AU203" s="188" t="s">
        <v>83</v>
      </c>
      <c r="AY203" s="187" t="s">
        <v>150</v>
      </c>
      <c r="BK203" s="189">
        <f>SUM(BK204:BK213)</f>
        <v>0</v>
      </c>
    </row>
    <row r="204" spans="1:65" s="2" customFormat="1" ht="24.2" customHeight="1">
      <c r="A204" s="35"/>
      <c r="B204" s="36"/>
      <c r="C204" s="192" t="s">
        <v>318</v>
      </c>
      <c r="D204" s="192" t="s">
        <v>152</v>
      </c>
      <c r="E204" s="193" t="s">
        <v>319</v>
      </c>
      <c r="F204" s="194" t="s">
        <v>320</v>
      </c>
      <c r="G204" s="195" t="s">
        <v>265</v>
      </c>
      <c r="H204" s="196">
        <v>4.1580000000000004</v>
      </c>
      <c r="I204" s="197"/>
      <c r="J204" s="198">
        <f>ROUND(I204*H204,2)</f>
        <v>0</v>
      </c>
      <c r="K204" s="194" t="s">
        <v>321</v>
      </c>
      <c r="L204" s="40"/>
      <c r="M204" s="199" t="s">
        <v>1</v>
      </c>
      <c r="N204" s="200" t="s">
        <v>41</v>
      </c>
      <c r="O204" s="72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3" t="s">
        <v>157</v>
      </c>
      <c r="AT204" s="203" t="s">
        <v>152</v>
      </c>
      <c r="AU204" s="203" t="s">
        <v>85</v>
      </c>
      <c r="AY204" s="18" t="s">
        <v>150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8" t="s">
        <v>83</v>
      </c>
      <c r="BK204" s="204">
        <f>ROUND(I204*H204,2)</f>
        <v>0</v>
      </c>
      <c r="BL204" s="18" t="s">
        <v>157</v>
      </c>
      <c r="BM204" s="203" t="s">
        <v>322</v>
      </c>
    </row>
    <row r="205" spans="1:65" s="2" customFormat="1" ht="39">
      <c r="A205" s="35"/>
      <c r="B205" s="36"/>
      <c r="C205" s="37"/>
      <c r="D205" s="205" t="s">
        <v>159</v>
      </c>
      <c r="E205" s="37"/>
      <c r="F205" s="206" t="s">
        <v>323</v>
      </c>
      <c r="G205" s="37"/>
      <c r="H205" s="37"/>
      <c r="I205" s="207"/>
      <c r="J205" s="37"/>
      <c r="K205" s="37"/>
      <c r="L205" s="40"/>
      <c r="M205" s="208"/>
      <c r="N205" s="209"/>
      <c r="O205" s="72"/>
      <c r="P205" s="72"/>
      <c r="Q205" s="72"/>
      <c r="R205" s="72"/>
      <c r="S205" s="72"/>
      <c r="T205" s="73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159</v>
      </c>
      <c r="AU205" s="18" t="s">
        <v>85</v>
      </c>
    </row>
    <row r="206" spans="1:65" s="13" customFormat="1">
      <c r="B206" s="210"/>
      <c r="C206" s="211"/>
      <c r="D206" s="205" t="s">
        <v>161</v>
      </c>
      <c r="E206" s="212" t="s">
        <v>1</v>
      </c>
      <c r="F206" s="213" t="s">
        <v>324</v>
      </c>
      <c r="G206" s="211"/>
      <c r="H206" s="214">
        <v>4.1580000000000004</v>
      </c>
      <c r="I206" s="215"/>
      <c r="J206" s="211"/>
      <c r="K206" s="211"/>
      <c r="L206" s="216"/>
      <c r="M206" s="217"/>
      <c r="N206" s="218"/>
      <c r="O206" s="218"/>
      <c r="P206" s="218"/>
      <c r="Q206" s="218"/>
      <c r="R206" s="218"/>
      <c r="S206" s="218"/>
      <c r="T206" s="219"/>
      <c r="AT206" s="220" t="s">
        <v>161</v>
      </c>
      <c r="AU206" s="220" t="s">
        <v>85</v>
      </c>
      <c r="AV206" s="13" t="s">
        <v>85</v>
      </c>
      <c r="AW206" s="13" t="s">
        <v>33</v>
      </c>
      <c r="AX206" s="13" t="s">
        <v>76</v>
      </c>
      <c r="AY206" s="220" t="s">
        <v>150</v>
      </c>
    </row>
    <row r="207" spans="1:65" s="14" customFormat="1">
      <c r="B207" s="221"/>
      <c r="C207" s="222"/>
      <c r="D207" s="205" t="s">
        <v>161</v>
      </c>
      <c r="E207" s="223" t="s">
        <v>1</v>
      </c>
      <c r="F207" s="224" t="s">
        <v>163</v>
      </c>
      <c r="G207" s="222"/>
      <c r="H207" s="225">
        <v>4.1580000000000004</v>
      </c>
      <c r="I207" s="226"/>
      <c r="J207" s="222"/>
      <c r="K207" s="222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161</v>
      </c>
      <c r="AU207" s="231" t="s">
        <v>85</v>
      </c>
      <c r="AV207" s="14" t="s">
        <v>157</v>
      </c>
      <c r="AW207" s="14" t="s">
        <v>33</v>
      </c>
      <c r="AX207" s="14" t="s">
        <v>83</v>
      </c>
      <c r="AY207" s="231" t="s">
        <v>150</v>
      </c>
    </row>
    <row r="208" spans="1:65" s="2" customFormat="1" ht="16.5" customHeight="1">
      <c r="A208" s="35"/>
      <c r="B208" s="36"/>
      <c r="C208" s="192" t="s">
        <v>325</v>
      </c>
      <c r="D208" s="192" t="s">
        <v>152</v>
      </c>
      <c r="E208" s="193" t="s">
        <v>326</v>
      </c>
      <c r="F208" s="194" t="s">
        <v>327</v>
      </c>
      <c r="G208" s="195" t="s">
        <v>155</v>
      </c>
      <c r="H208" s="196">
        <v>3.8849999999999998</v>
      </c>
      <c r="I208" s="197"/>
      <c r="J208" s="198">
        <f>ROUND(I208*H208,2)</f>
        <v>0</v>
      </c>
      <c r="K208" s="194" t="s">
        <v>156</v>
      </c>
      <c r="L208" s="40"/>
      <c r="M208" s="199" t="s">
        <v>1</v>
      </c>
      <c r="N208" s="200" t="s">
        <v>41</v>
      </c>
      <c r="O208" s="72"/>
      <c r="P208" s="201">
        <f>O208*H208</f>
        <v>0</v>
      </c>
      <c r="Q208" s="201">
        <v>1.8907700000000001</v>
      </c>
      <c r="R208" s="201">
        <f>Q208*H208</f>
        <v>7.3456414499999996</v>
      </c>
      <c r="S208" s="201">
        <v>0</v>
      </c>
      <c r="T208" s="20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3" t="s">
        <v>157</v>
      </c>
      <c r="AT208" s="203" t="s">
        <v>152</v>
      </c>
      <c r="AU208" s="203" t="s">
        <v>85</v>
      </c>
      <c r="AY208" s="18" t="s">
        <v>150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8" t="s">
        <v>83</v>
      </c>
      <c r="BK208" s="204">
        <f>ROUND(I208*H208,2)</f>
        <v>0</v>
      </c>
      <c r="BL208" s="18" t="s">
        <v>157</v>
      </c>
      <c r="BM208" s="203" t="s">
        <v>328</v>
      </c>
    </row>
    <row r="209" spans="1:65" s="2" customFormat="1" ht="19.5">
      <c r="A209" s="35"/>
      <c r="B209" s="36"/>
      <c r="C209" s="37"/>
      <c r="D209" s="205" t="s">
        <v>159</v>
      </c>
      <c r="E209" s="37"/>
      <c r="F209" s="206" t="s">
        <v>329</v>
      </c>
      <c r="G209" s="37"/>
      <c r="H209" s="37"/>
      <c r="I209" s="207"/>
      <c r="J209" s="37"/>
      <c r="K209" s="37"/>
      <c r="L209" s="40"/>
      <c r="M209" s="208"/>
      <c r="N209" s="209"/>
      <c r="O209" s="72"/>
      <c r="P209" s="72"/>
      <c r="Q209" s="72"/>
      <c r="R209" s="72"/>
      <c r="S209" s="72"/>
      <c r="T209" s="73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159</v>
      </c>
      <c r="AU209" s="18" t="s">
        <v>85</v>
      </c>
    </row>
    <row r="210" spans="1:65" s="13" customFormat="1">
      <c r="B210" s="210"/>
      <c r="C210" s="211"/>
      <c r="D210" s="205" t="s">
        <v>161</v>
      </c>
      <c r="E210" s="212" t="s">
        <v>1</v>
      </c>
      <c r="F210" s="213" t="s">
        <v>330</v>
      </c>
      <c r="G210" s="211"/>
      <c r="H210" s="214">
        <v>5.681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161</v>
      </c>
      <c r="AU210" s="220" t="s">
        <v>85</v>
      </c>
      <c r="AV210" s="13" t="s">
        <v>85</v>
      </c>
      <c r="AW210" s="13" t="s">
        <v>33</v>
      </c>
      <c r="AX210" s="13" t="s">
        <v>76</v>
      </c>
      <c r="AY210" s="220" t="s">
        <v>150</v>
      </c>
    </row>
    <row r="211" spans="1:65" s="13" customFormat="1">
      <c r="B211" s="210"/>
      <c r="C211" s="211"/>
      <c r="D211" s="205" t="s">
        <v>161</v>
      </c>
      <c r="E211" s="212" t="s">
        <v>1</v>
      </c>
      <c r="F211" s="213" t="s">
        <v>331</v>
      </c>
      <c r="G211" s="211"/>
      <c r="H211" s="214">
        <v>0.36</v>
      </c>
      <c r="I211" s="215"/>
      <c r="J211" s="211"/>
      <c r="K211" s="211"/>
      <c r="L211" s="216"/>
      <c r="M211" s="217"/>
      <c r="N211" s="218"/>
      <c r="O211" s="218"/>
      <c r="P211" s="218"/>
      <c r="Q211" s="218"/>
      <c r="R211" s="218"/>
      <c r="S211" s="218"/>
      <c r="T211" s="219"/>
      <c r="AT211" s="220" t="s">
        <v>161</v>
      </c>
      <c r="AU211" s="220" t="s">
        <v>85</v>
      </c>
      <c r="AV211" s="13" t="s">
        <v>85</v>
      </c>
      <c r="AW211" s="13" t="s">
        <v>33</v>
      </c>
      <c r="AX211" s="13" t="s">
        <v>76</v>
      </c>
      <c r="AY211" s="220" t="s">
        <v>150</v>
      </c>
    </row>
    <row r="212" spans="1:65" s="13" customFormat="1">
      <c r="B212" s="210"/>
      <c r="C212" s="211"/>
      <c r="D212" s="205" t="s">
        <v>161</v>
      </c>
      <c r="E212" s="212" t="s">
        <v>1</v>
      </c>
      <c r="F212" s="213" t="s">
        <v>332</v>
      </c>
      <c r="G212" s="211"/>
      <c r="H212" s="214">
        <v>-2.1560000000000001</v>
      </c>
      <c r="I212" s="215"/>
      <c r="J212" s="211"/>
      <c r="K212" s="211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161</v>
      </c>
      <c r="AU212" s="220" t="s">
        <v>85</v>
      </c>
      <c r="AV212" s="13" t="s">
        <v>85</v>
      </c>
      <c r="AW212" s="13" t="s">
        <v>33</v>
      </c>
      <c r="AX212" s="13" t="s">
        <v>76</v>
      </c>
      <c r="AY212" s="220" t="s">
        <v>150</v>
      </c>
    </row>
    <row r="213" spans="1:65" s="14" customFormat="1">
      <c r="B213" s="221"/>
      <c r="C213" s="222"/>
      <c r="D213" s="205" t="s">
        <v>161</v>
      </c>
      <c r="E213" s="223" t="s">
        <v>1</v>
      </c>
      <c r="F213" s="224" t="s">
        <v>163</v>
      </c>
      <c r="G213" s="222"/>
      <c r="H213" s="225">
        <v>3.8849999999999998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161</v>
      </c>
      <c r="AU213" s="231" t="s">
        <v>85</v>
      </c>
      <c r="AV213" s="14" t="s">
        <v>157</v>
      </c>
      <c r="AW213" s="14" t="s">
        <v>33</v>
      </c>
      <c r="AX213" s="14" t="s">
        <v>83</v>
      </c>
      <c r="AY213" s="231" t="s">
        <v>150</v>
      </c>
    </row>
    <row r="214" spans="1:65" s="12" customFormat="1" ht="22.9" customHeight="1">
      <c r="B214" s="176"/>
      <c r="C214" s="177"/>
      <c r="D214" s="178" t="s">
        <v>75</v>
      </c>
      <c r="E214" s="190" t="s">
        <v>333</v>
      </c>
      <c r="F214" s="190" t="s">
        <v>334</v>
      </c>
      <c r="G214" s="177"/>
      <c r="H214" s="177"/>
      <c r="I214" s="180"/>
      <c r="J214" s="191">
        <f>BK214</f>
        <v>0</v>
      </c>
      <c r="K214" s="177"/>
      <c r="L214" s="182"/>
      <c r="M214" s="183"/>
      <c r="N214" s="184"/>
      <c r="O214" s="184"/>
      <c r="P214" s="185">
        <f>SUM(P215:P262)</f>
        <v>0</v>
      </c>
      <c r="Q214" s="184"/>
      <c r="R214" s="185">
        <f>SUM(R215:R262)</f>
        <v>38.642795599999992</v>
      </c>
      <c r="S214" s="184"/>
      <c r="T214" s="186">
        <f>SUM(T215:T262)</f>
        <v>0</v>
      </c>
      <c r="AR214" s="187" t="s">
        <v>83</v>
      </c>
      <c r="AT214" s="188" t="s">
        <v>75</v>
      </c>
      <c r="AU214" s="188" t="s">
        <v>83</v>
      </c>
      <c r="AY214" s="187" t="s">
        <v>150</v>
      </c>
      <c r="BK214" s="189">
        <f>SUM(BK215:BK262)</f>
        <v>0</v>
      </c>
    </row>
    <row r="215" spans="1:65" s="2" customFormat="1" ht="16.5" customHeight="1">
      <c r="A215" s="35"/>
      <c r="B215" s="36"/>
      <c r="C215" s="192" t="s">
        <v>335</v>
      </c>
      <c r="D215" s="192" t="s">
        <v>152</v>
      </c>
      <c r="E215" s="193" t="s">
        <v>336</v>
      </c>
      <c r="F215" s="194" t="s">
        <v>337</v>
      </c>
      <c r="G215" s="195" t="s">
        <v>265</v>
      </c>
      <c r="H215" s="196">
        <v>18.95</v>
      </c>
      <c r="I215" s="197"/>
      <c r="J215" s="198">
        <f>ROUND(I215*H215,2)</f>
        <v>0</v>
      </c>
      <c r="K215" s="194" t="s">
        <v>156</v>
      </c>
      <c r="L215" s="40"/>
      <c r="M215" s="199" t="s">
        <v>1</v>
      </c>
      <c r="N215" s="200" t="s">
        <v>41</v>
      </c>
      <c r="O215" s="72"/>
      <c r="P215" s="201">
        <f>O215*H215</f>
        <v>0</v>
      </c>
      <c r="Q215" s="201">
        <v>6.4999999999999997E-3</v>
      </c>
      <c r="R215" s="201">
        <f>Q215*H215</f>
        <v>0.12317499999999999</v>
      </c>
      <c r="S215" s="201">
        <v>0</v>
      </c>
      <c r="T215" s="20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3" t="s">
        <v>157</v>
      </c>
      <c r="AT215" s="203" t="s">
        <v>152</v>
      </c>
      <c r="AU215" s="203" t="s">
        <v>85</v>
      </c>
      <c r="AY215" s="18" t="s">
        <v>150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18" t="s">
        <v>83</v>
      </c>
      <c r="BK215" s="204">
        <f>ROUND(I215*H215,2)</f>
        <v>0</v>
      </c>
      <c r="BL215" s="18" t="s">
        <v>157</v>
      </c>
      <c r="BM215" s="203" t="s">
        <v>338</v>
      </c>
    </row>
    <row r="216" spans="1:65" s="2" customFormat="1" ht="19.5">
      <c r="A216" s="35"/>
      <c r="B216" s="36"/>
      <c r="C216" s="37"/>
      <c r="D216" s="205" t="s">
        <v>159</v>
      </c>
      <c r="E216" s="37"/>
      <c r="F216" s="206" t="s">
        <v>339</v>
      </c>
      <c r="G216" s="37"/>
      <c r="H216" s="37"/>
      <c r="I216" s="207"/>
      <c r="J216" s="37"/>
      <c r="K216" s="37"/>
      <c r="L216" s="40"/>
      <c r="M216" s="208"/>
      <c r="N216" s="209"/>
      <c r="O216" s="72"/>
      <c r="P216" s="72"/>
      <c r="Q216" s="72"/>
      <c r="R216" s="72"/>
      <c r="S216" s="72"/>
      <c r="T216" s="73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159</v>
      </c>
      <c r="AU216" s="18" t="s">
        <v>85</v>
      </c>
    </row>
    <row r="217" spans="1:65" s="15" customFormat="1">
      <c r="B217" s="236"/>
      <c r="C217" s="237"/>
      <c r="D217" s="205" t="s">
        <v>161</v>
      </c>
      <c r="E217" s="238" t="s">
        <v>1</v>
      </c>
      <c r="F217" s="239" t="s">
        <v>311</v>
      </c>
      <c r="G217" s="237"/>
      <c r="H217" s="238" t="s">
        <v>1</v>
      </c>
      <c r="I217" s="240"/>
      <c r="J217" s="237"/>
      <c r="K217" s="237"/>
      <c r="L217" s="241"/>
      <c r="M217" s="242"/>
      <c r="N217" s="243"/>
      <c r="O217" s="243"/>
      <c r="P217" s="243"/>
      <c r="Q217" s="243"/>
      <c r="R217" s="243"/>
      <c r="S217" s="243"/>
      <c r="T217" s="244"/>
      <c r="AT217" s="245" t="s">
        <v>161</v>
      </c>
      <c r="AU217" s="245" t="s">
        <v>85</v>
      </c>
      <c r="AV217" s="15" t="s">
        <v>83</v>
      </c>
      <c r="AW217" s="15" t="s">
        <v>33</v>
      </c>
      <c r="AX217" s="15" t="s">
        <v>76</v>
      </c>
      <c r="AY217" s="245" t="s">
        <v>150</v>
      </c>
    </row>
    <row r="218" spans="1:65" s="13" customFormat="1">
      <c r="B218" s="210"/>
      <c r="C218" s="211"/>
      <c r="D218" s="205" t="s">
        <v>161</v>
      </c>
      <c r="E218" s="212" t="s">
        <v>1</v>
      </c>
      <c r="F218" s="213" t="s">
        <v>312</v>
      </c>
      <c r="G218" s="211"/>
      <c r="H218" s="214">
        <v>17.75</v>
      </c>
      <c r="I218" s="215"/>
      <c r="J218" s="211"/>
      <c r="K218" s="211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161</v>
      </c>
      <c r="AU218" s="220" t="s">
        <v>85</v>
      </c>
      <c r="AV218" s="13" t="s">
        <v>85</v>
      </c>
      <c r="AW218" s="13" t="s">
        <v>33</v>
      </c>
      <c r="AX218" s="13" t="s">
        <v>76</v>
      </c>
      <c r="AY218" s="220" t="s">
        <v>150</v>
      </c>
    </row>
    <row r="219" spans="1:65" s="13" customFormat="1">
      <c r="B219" s="210"/>
      <c r="C219" s="211"/>
      <c r="D219" s="205" t="s">
        <v>161</v>
      </c>
      <c r="E219" s="212" t="s">
        <v>1</v>
      </c>
      <c r="F219" s="213" t="s">
        <v>313</v>
      </c>
      <c r="G219" s="211"/>
      <c r="H219" s="214">
        <v>-0.48</v>
      </c>
      <c r="I219" s="215"/>
      <c r="J219" s="211"/>
      <c r="K219" s="211"/>
      <c r="L219" s="216"/>
      <c r="M219" s="217"/>
      <c r="N219" s="218"/>
      <c r="O219" s="218"/>
      <c r="P219" s="218"/>
      <c r="Q219" s="218"/>
      <c r="R219" s="218"/>
      <c r="S219" s="218"/>
      <c r="T219" s="219"/>
      <c r="AT219" s="220" t="s">
        <v>161</v>
      </c>
      <c r="AU219" s="220" t="s">
        <v>85</v>
      </c>
      <c r="AV219" s="13" t="s">
        <v>85</v>
      </c>
      <c r="AW219" s="13" t="s">
        <v>33</v>
      </c>
      <c r="AX219" s="13" t="s">
        <v>76</v>
      </c>
      <c r="AY219" s="220" t="s">
        <v>150</v>
      </c>
    </row>
    <row r="220" spans="1:65" s="15" customFormat="1">
      <c r="B220" s="236"/>
      <c r="C220" s="237"/>
      <c r="D220" s="205" t="s">
        <v>161</v>
      </c>
      <c r="E220" s="238" t="s">
        <v>1</v>
      </c>
      <c r="F220" s="239" t="s">
        <v>314</v>
      </c>
      <c r="G220" s="237"/>
      <c r="H220" s="238" t="s">
        <v>1</v>
      </c>
      <c r="I220" s="240"/>
      <c r="J220" s="237"/>
      <c r="K220" s="237"/>
      <c r="L220" s="241"/>
      <c r="M220" s="242"/>
      <c r="N220" s="243"/>
      <c r="O220" s="243"/>
      <c r="P220" s="243"/>
      <c r="Q220" s="243"/>
      <c r="R220" s="243"/>
      <c r="S220" s="243"/>
      <c r="T220" s="244"/>
      <c r="AT220" s="245" t="s">
        <v>161</v>
      </c>
      <c r="AU220" s="245" t="s">
        <v>85</v>
      </c>
      <c r="AV220" s="15" t="s">
        <v>83</v>
      </c>
      <c r="AW220" s="15" t="s">
        <v>33</v>
      </c>
      <c r="AX220" s="15" t="s">
        <v>76</v>
      </c>
      <c r="AY220" s="245" t="s">
        <v>150</v>
      </c>
    </row>
    <row r="221" spans="1:65" s="13" customFormat="1">
      <c r="B221" s="210"/>
      <c r="C221" s="211"/>
      <c r="D221" s="205" t="s">
        <v>161</v>
      </c>
      <c r="E221" s="212" t="s">
        <v>1</v>
      </c>
      <c r="F221" s="213" t="s">
        <v>340</v>
      </c>
      <c r="G221" s="211"/>
      <c r="H221" s="214">
        <v>1.84</v>
      </c>
      <c r="I221" s="215"/>
      <c r="J221" s="211"/>
      <c r="K221" s="211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161</v>
      </c>
      <c r="AU221" s="220" t="s">
        <v>85</v>
      </c>
      <c r="AV221" s="13" t="s">
        <v>85</v>
      </c>
      <c r="AW221" s="13" t="s">
        <v>33</v>
      </c>
      <c r="AX221" s="13" t="s">
        <v>76</v>
      </c>
      <c r="AY221" s="220" t="s">
        <v>150</v>
      </c>
    </row>
    <row r="222" spans="1:65" s="13" customFormat="1">
      <c r="B222" s="210"/>
      <c r="C222" s="211"/>
      <c r="D222" s="205" t="s">
        <v>161</v>
      </c>
      <c r="E222" s="212" t="s">
        <v>1</v>
      </c>
      <c r="F222" s="213" t="s">
        <v>316</v>
      </c>
      <c r="G222" s="211"/>
      <c r="H222" s="214">
        <v>-0.16</v>
      </c>
      <c r="I222" s="215"/>
      <c r="J222" s="211"/>
      <c r="K222" s="211"/>
      <c r="L222" s="216"/>
      <c r="M222" s="217"/>
      <c r="N222" s="218"/>
      <c r="O222" s="218"/>
      <c r="P222" s="218"/>
      <c r="Q222" s="218"/>
      <c r="R222" s="218"/>
      <c r="S222" s="218"/>
      <c r="T222" s="219"/>
      <c r="AT222" s="220" t="s">
        <v>161</v>
      </c>
      <c r="AU222" s="220" t="s">
        <v>85</v>
      </c>
      <c r="AV222" s="13" t="s">
        <v>85</v>
      </c>
      <c r="AW222" s="13" t="s">
        <v>33</v>
      </c>
      <c r="AX222" s="13" t="s">
        <v>76</v>
      </c>
      <c r="AY222" s="220" t="s">
        <v>150</v>
      </c>
    </row>
    <row r="223" spans="1:65" s="14" customFormat="1">
      <c r="B223" s="221"/>
      <c r="C223" s="222"/>
      <c r="D223" s="205" t="s">
        <v>161</v>
      </c>
      <c r="E223" s="223" t="s">
        <v>1</v>
      </c>
      <c r="F223" s="224" t="s">
        <v>163</v>
      </c>
      <c r="G223" s="222"/>
      <c r="H223" s="225">
        <v>18.95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161</v>
      </c>
      <c r="AU223" s="231" t="s">
        <v>85</v>
      </c>
      <c r="AV223" s="14" t="s">
        <v>157</v>
      </c>
      <c r="AW223" s="14" t="s">
        <v>33</v>
      </c>
      <c r="AX223" s="14" t="s">
        <v>83</v>
      </c>
      <c r="AY223" s="231" t="s">
        <v>150</v>
      </c>
    </row>
    <row r="224" spans="1:65" s="2" customFormat="1" ht="24.2" customHeight="1">
      <c r="A224" s="35"/>
      <c r="B224" s="36"/>
      <c r="C224" s="192" t="s">
        <v>341</v>
      </c>
      <c r="D224" s="192" t="s">
        <v>152</v>
      </c>
      <c r="E224" s="193" t="s">
        <v>342</v>
      </c>
      <c r="F224" s="194" t="s">
        <v>343</v>
      </c>
      <c r="G224" s="195" t="s">
        <v>265</v>
      </c>
      <c r="H224" s="196">
        <v>24.01</v>
      </c>
      <c r="I224" s="197"/>
      <c r="J224" s="198">
        <f>ROUND(I224*H224,2)</f>
        <v>0</v>
      </c>
      <c r="K224" s="194" t="s">
        <v>156</v>
      </c>
      <c r="L224" s="40"/>
      <c r="M224" s="199" t="s">
        <v>1</v>
      </c>
      <c r="N224" s="200" t="s">
        <v>41</v>
      </c>
      <c r="O224" s="72"/>
      <c r="P224" s="201">
        <f>O224*H224</f>
        <v>0</v>
      </c>
      <c r="Q224" s="201">
        <v>4.3800000000000002E-3</v>
      </c>
      <c r="R224" s="201">
        <f>Q224*H224</f>
        <v>0.10516380000000002</v>
      </c>
      <c r="S224" s="201">
        <v>0</v>
      </c>
      <c r="T224" s="20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3" t="s">
        <v>157</v>
      </c>
      <c r="AT224" s="203" t="s">
        <v>152</v>
      </c>
      <c r="AU224" s="203" t="s">
        <v>85</v>
      </c>
      <c r="AY224" s="18" t="s">
        <v>150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18" t="s">
        <v>83</v>
      </c>
      <c r="BK224" s="204">
        <f>ROUND(I224*H224,2)</f>
        <v>0</v>
      </c>
      <c r="BL224" s="18" t="s">
        <v>157</v>
      </c>
      <c r="BM224" s="203" t="s">
        <v>344</v>
      </c>
    </row>
    <row r="225" spans="1:65" s="2" customFormat="1" ht="19.5">
      <c r="A225" s="35"/>
      <c r="B225" s="36"/>
      <c r="C225" s="37"/>
      <c r="D225" s="205" t="s">
        <v>159</v>
      </c>
      <c r="E225" s="37"/>
      <c r="F225" s="206" t="s">
        <v>345</v>
      </c>
      <c r="G225" s="37"/>
      <c r="H225" s="37"/>
      <c r="I225" s="207"/>
      <c r="J225" s="37"/>
      <c r="K225" s="37"/>
      <c r="L225" s="40"/>
      <c r="M225" s="208"/>
      <c r="N225" s="209"/>
      <c r="O225" s="72"/>
      <c r="P225" s="72"/>
      <c r="Q225" s="72"/>
      <c r="R225" s="72"/>
      <c r="S225" s="72"/>
      <c r="T225" s="73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159</v>
      </c>
      <c r="AU225" s="18" t="s">
        <v>85</v>
      </c>
    </row>
    <row r="226" spans="1:65" s="15" customFormat="1">
      <c r="B226" s="236"/>
      <c r="C226" s="237"/>
      <c r="D226" s="205" t="s">
        <v>161</v>
      </c>
      <c r="E226" s="238" t="s">
        <v>1</v>
      </c>
      <c r="F226" s="239" t="s">
        <v>311</v>
      </c>
      <c r="G226" s="237"/>
      <c r="H226" s="238" t="s">
        <v>1</v>
      </c>
      <c r="I226" s="240"/>
      <c r="J226" s="237"/>
      <c r="K226" s="237"/>
      <c r="L226" s="241"/>
      <c r="M226" s="242"/>
      <c r="N226" s="243"/>
      <c r="O226" s="243"/>
      <c r="P226" s="243"/>
      <c r="Q226" s="243"/>
      <c r="R226" s="243"/>
      <c r="S226" s="243"/>
      <c r="T226" s="244"/>
      <c r="AT226" s="245" t="s">
        <v>161</v>
      </c>
      <c r="AU226" s="245" t="s">
        <v>85</v>
      </c>
      <c r="AV226" s="15" t="s">
        <v>83</v>
      </c>
      <c r="AW226" s="15" t="s">
        <v>33</v>
      </c>
      <c r="AX226" s="15" t="s">
        <v>76</v>
      </c>
      <c r="AY226" s="245" t="s">
        <v>150</v>
      </c>
    </row>
    <row r="227" spans="1:65" s="13" customFormat="1">
      <c r="B227" s="210"/>
      <c r="C227" s="211"/>
      <c r="D227" s="205" t="s">
        <v>161</v>
      </c>
      <c r="E227" s="212" t="s">
        <v>1</v>
      </c>
      <c r="F227" s="213" t="s">
        <v>312</v>
      </c>
      <c r="G227" s="211"/>
      <c r="H227" s="214">
        <v>17.75</v>
      </c>
      <c r="I227" s="215"/>
      <c r="J227" s="211"/>
      <c r="K227" s="211"/>
      <c r="L227" s="216"/>
      <c r="M227" s="217"/>
      <c r="N227" s="218"/>
      <c r="O227" s="218"/>
      <c r="P227" s="218"/>
      <c r="Q227" s="218"/>
      <c r="R227" s="218"/>
      <c r="S227" s="218"/>
      <c r="T227" s="219"/>
      <c r="AT227" s="220" t="s">
        <v>161</v>
      </c>
      <c r="AU227" s="220" t="s">
        <v>85</v>
      </c>
      <c r="AV227" s="13" t="s">
        <v>85</v>
      </c>
      <c r="AW227" s="13" t="s">
        <v>33</v>
      </c>
      <c r="AX227" s="13" t="s">
        <v>76</v>
      </c>
      <c r="AY227" s="220" t="s">
        <v>150</v>
      </c>
    </row>
    <row r="228" spans="1:65" s="13" customFormat="1">
      <c r="B228" s="210"/>
      <c r="C228" s="211"/>
      <c r="D228" s="205" t="s">
        <v>161</v>
      </c>
      <c r="E228" s="212" t="s">
        <v>1</v>
      </c>
      <c r="F228" s="213" t="s">
        <v>313</v>
      </c>
      <c r="G228" s="211"/>
      <c r="H228" s="214">
        <v>-0.48</v>
      </c>
      <c r="I228" s="215"/>
      <c r="J228" s="211"/>
      <c r="K228" s="211"/>
      <c r="L228" s="216"/>
      <c r="M228" s="217"/>
      <c r="N228" s="218"/>
      <c r="O228" s="218"/>
      <c r="P228" s="218"/>
      <c r="Q228" s="218"/>
      <c r="R228" s="218"/>
      <c r="S228" s="218"/>
      <c r="T228" s="219"/>
      <c r="AT228" s="220" t="s">
        <v>161</v>
      </c>
      <c r="AU228" s="220" t="s">
        <v>85</v>
      </c>
      <c r="AV228" s="13" t="s">
        <v>85</v>
      </c>
      <c r="AW228" s="13" t="s">
        <v>33</v>
      </c>
      <c r="AX228" s="13" t="s">
        <v>76</v>
      </c>
      <c r="AY228" s="220" t="s">
        <v>150</v>
      </c>
    </row>
    <row r="229" spans="1:65" s="15" customFormat="1">
      <c r="B229" s="236"/>
      <c r="C229" s="237"/>
      <c r="D229" s="205" t="s">
        <v>161</v>
      </c>
      <c r="E229" s="238" t="s">
        <v>1</v>
      </c>
      <c r="F229" s="239" t="s">
        <v>314</v>
      </c>
      <c r="G229" s="237"/>
      <c r="H229" s="238" t="s">
        <v>1</v>
      </c>
      <c r="I229" s="240"/>
      <c r="J229" s="237"/>
      <c r="K229" s="237"/>
      <c r="L229" s="241"/>
      <c r="M229" s="242"/>
      <c r="N229" s="243"/>
      <c r="O229" s="243"/>
      <c r="P229" s="243"/>
      <c r="Q229" s="243"/>
      <c r="R229" s="243"/>
      <c r="S229" s="243"/>
      <c r="T229" s="244"/>
      <c r="AT229" s="245" t="s">
        <v>161</v>
      </c>
      <c r="AU229" s="245" t="s">
        <v>85</v>
      </c>
      <c r="AV229" s="15" t="s">
        <v>83</v>
      </c>
      <c r="AW229" s="15" t="s">
        <v>33</v>
      </c>
      <c r="AX229" s="15" t="s">
        <v>76</v>
      </c>
      <c r="AY229" s="245" t="s">
        <v>150</v>
      </c>
    </row>
    <row r="230" spans="1:65" s="13" customFormat="1">
      <c r="B230" s="210"/>
      <c r="C230" s="211"/>
      <c r="D230" s="205" t="s">
        <v>161</v>
      </c>
      <c r="E230" s="212" t="s">
        <v>1</v>
      </c>
      <c r="F230" s="213" t="s">
        <v>315</v>
      </c>
      <c r="G230" s="211"/>
      <c r="H230" s="214">
        <v>6.9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161</v>
      </c>
      <c r="AU230" s="220" t="s">
        <v>85</v>
      </c>
      <c r="AV230" s="13" t="s">
        <v>85</v>
      </c>
      <c r="AW230" s="13" t="s">
        <v>33</v>
      </c>
      <c r="AX230" s="13" t="s">
        <v>76</v>
      </c>
      <c r="AY230" s="220" t="s">
        <v>150</v>
      </c>
    </row>
    <row r="231" spans="1:65" s="13" customFormat="1">
      <c r="B231" s="210"/>
      <c r="C231" s="211"/>
      <c r="D231" s="205" t="s">
        <v>161</v>
      </c>
      <c r="E231" s="212" t="s">
        <v>1</v>
      </c>
      <c r="F231" s="213" t="s">
        <v>316</v>
      </c>
      <c r="G231" s="211"/>
      <c r="H231" s="214">
        <v>-0.16</v>
      </c>
      <c r="I231" s="215"/>
      <c r="J231" s="211"/>
      <c r="K231" s="211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161</v>
      </c>
      <c r="AU231" s="220" t="s">
        <v>85</v>
      </c>
      <c r="AV231" s="13" t="s">
        <v>85</v>
      </c>
      <c r="AW231" s="13" t="s">
        <v>33</v>
      </c>
      <c r="AX231" s="13" t="s">
        <v>76</v>
      </c>
      <c r="AY231" s="220" t="s">
        <v>150</v>
      </c>
    </row>
    <row r="232" spans="1:65" s="14" customFormat="1">
      <c r="B232" s="221"/>
      <c r="C232" s="222"/>
      <c r="D232" s="205" t="s">
        <v>161</v>
      </c>
      <c r="E232" s="223" t="s">
        <v>1</v>
      </c>
      <c r="F232" s="224" t="s">
        <v>163</v>
      </c>
      <c r="G232" s="222"/>
      <c r="H232" s="225">
        <v>24.01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161</v>
      </c>
      <c r="AU232" s="231" t="s">
        <v>85</v>
      </c>
      <c r="AV232" s="14" t="s">
        <v>157</v>
      </c>
      <c r="AW232" s="14" t="s">
        <v>33</v>
      </c>
      <c r="AX232" s="14" t="s">
        <v>83</v>
      </c>
      <c r="AY232" s="231" t="s">
        <v>150</v>
      </c>
    </row>
    <row r="233" spans="1:65" s="2" customFormat="1" ht="24.2" customHeight="1">
      <c r="A233" s="35"/>
      <c r="B233" s="36"/>
      <c r="C233" s="192" t="s">
        <v>8</v>
      </c>
      <c r="D233" s="192" t="s">
        <v>152</v>
      </c>
      <c r="E233" s="193" t="s">
        <v>346</v>
      </c>
      <c r="F233" s="194" t="s">
        <v>347</v>
      </c>
      <c r="G233" s="195" t="s">
        <v>265</v>
      </c>
      <c r="H233" s="196">
        <v>18.95</v>
      </c>
      <c r="I233" s="197"/>
      <c r="J233" s="198">
        <f>ROUND(I233*H233,2)</f>
        <v>0</v>
      </c>
      <c r="K233" s="194" t="s">
        <v>156</v>
      </c>
      <c r="L233" s="40"/>
      <c r="M233" s="199" t="s">
        <v>1</v>
      </c>
      <c r="N233" s="200" t="s">
        <v>41</v>
      </c>
      <c r="O233" s="72"/>
      <c r="P233" s="201">
        <f>O233*H233</f>
        <v>0</v>
      </c>
      <c r="Q233" s="201">
        <v>1.3129999999999999E-2</v>
      </c>
      <c r="R233" s="201">
        <f>Q233*H233</f>
        <v>0.24881349999999997</v>
      </c>
      <c r="S233" s="201">
        <v>0</v>
      </c>
      <c r="T233" s="202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3" t="s">
        <v>157</v>
      </c>
      <c r="AT233" s="203" t="s">
        <v>152</v>
      </c>
      <c r="AU233" s="203" t="s">
        <v>85</v>
      </c>
      <c r="AY233" s="18" t="s">
        <v>150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8" t="s">
        <v>83</v>
      </c>
      <c r="BK233" s="204">
        <f>ROUND(I233*H233,2)</f>
        <v>0</v>
      </c>
      <c r="BL233" s="18" t="s">
        <v>157</v>
      </c>
      <c r="BM233" s="203" t="s">
        <v>348</v>
      </c>
    </row>
    <row r="234" spans="1:65" s="2" customFormat="1" ht="29.25">
      <c r="A234" s="35"/>
      <c r="B234" s="36"/>
      <c r="C234" s="37"/>
      <c r="D234" s="205" t="s">
        <v>159</v>
      </c>
      <c r="E234" s="37"/>
      <c r="F234" s="206" t="s">
        <v>349</v>
      </c>
      <c r="G234" s="37"/>
      <c r="H234" s="37"/>
      <c r="I234" s="207"/>
      <c r="J234" s="37"/>
      <c r="K234" s="37"/>
      <c r="L234" s="40"/>
      <c r="M234" s="208"/>
      <c r="N234" s="209"/>
      <c r="O234" s="72"/>
      <c r="P234" s="72"/>
      <c r="Q234" s="72"/>
      <c r="R234" s="72"/>
      <c r="S234" s="72"/>
      <c r="T234" s="73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159</v>
      </c>
      <c r="AU234" s="18" t="s">
        <v>85</v>
      </c>
    </row>
    <row r="235" spans="1:65" s="15" customFormat="1">
      <c r="B235" s="236"/>
      <c r="C235" s="237"/>
      <c r="D235" s="205" t="s">
        <v>161</v>
      </c>
      <c r="E235" s="238" t="s">
        <v>1</v>
      </c>
      <c r="F235" s="239" t="s">
        <v>311</v>
      </c>
      <c r="G235" s="237"/>
      <c r="H235" s="238" t="s">
        <v>1</v>
      </c>
      <c r="I235" s="240"/>
      <c r="J235" s="237"/>
      <c r="K235" s="237"/>
      <c r="L235" s="241"/>
      <c r="M235" s="242"/>
      <c r="N235" s="243"/>
      <c r="O235" s="243"/>
      <c r="P235" s="243"/>
      <c r="Q235" s="243"/>
      <c r="R235" s="243"/>
      <c r="S235" s="243"/>
      <c r="T235" s="244"/>
      <c r="AT235" s="245" t="s">
        <v>161</v>
      </c>
      <c r="AU235" s="245" t="s">
        <v>85</v>
      </c>
      <c r="AV235" s="15" t="s">
        <v>83</v>
      </c>
      <c r="AW235" s="15" t="s">
        <v>33</v>
      </c>
      <c r="AX235" s="15" t="s">
        <v>76</v>
      </c>
      <c r="AY235" s="245" t="s">
        <v>150</v>
      </c>
    </row>
    <row r="236" spans="1:65" s="13" customFormat="1">
      <c r="B236" s="210"/>
      <c r="C236" s="211"/>
      <c r="D236" s="205" t="s">
        <v>161</v>
      </c>
      <c r="E236" s="212" t="s">
        <v>1</v>
      </c>
      <c r="F236" s="213" t="s">
        <v>312</v>
      </c>
      <c r="G236" s="211"/>
      <c r="H236" s="214">
        <v>17.75</v>
      </c>
      <c r="I236" s="215"/>
      <c r="J236" s="211"/>
      <c r="K236" s="211"/>
      <c r="L236" s="216"/>
      <c r="M236" s="217"/>
      <c r="N236" s="218"/>
      <c r="O236" s="218"/>
      <c r="P236" s="218"/>
      <c r="Q236" s="218"/>
      <c r="R236" s="218"/>
      <c r="S236" s="218"/>
      <c r="T236" s="219"/>
      <c r="AT236" s="220" t="s">
        <v>161</v>
      </c>
      <c r="AU236" s="220" t="s">
        <v>85</v>
      </c>
      <c r="AV236" s="13" t="s">
        <v>85</v>
      </c>
      <c r="AW236" s="13" t="s">
        <v>33</v>
      </c>
      <c r="AX236" s="13" t="s">
        <v>76</v>
      </c>
      <c r="AY236" s="220" t="s">
        <v>150</v>
      </c>
    </row>
    <row r="237" spans="1:65" s="13" customFormat="1">
      <c r="B237" s="210"/>
      <c r="C237" s="211"/>
      <c r="D237" s="205" t="s">
        <v>161</v>
      </c>
      <c r="E237" s="212" t="s">
        <v>1</v>
      </c>
      <c r="F237" s="213" t="s">
        <v>313</v>
      </c>
      <c r="G237" s="211"/>
      <c r="H237" s="214">
        <v>-0.48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161</v>
      </c>
      <c r="AU237" s="220" t="s">
        <v>85</v>
      </c>
      <c r="AV237" s="13" t="s">
        <v>85</v>
      </c>
      <c r="AW237" s="13" t="s">
        <v>33</v>
      </c>
      <c r="AX237" s="13" t="s">
        <v>76</v>
      </c>
      <c r="AY237" s="220" t="s">
        <v>150</v>
      </c>
    </row>
    <row r="238" spans="1:65" s="15" customFormat="1">
      <c r="B238" s="236"/>
      <c r="C238" s="237"/>
      <c r="D238" s="205" t="s">
        <v>161</v>
      </c>
      <c r="E238" s="238" t="s">
        <v>1</v>
      </c>
      <c r="F238" s="239" t="s">
        <v>314</v>
      </c>
      <c r="G238" s="237"/>
      <c r="H238" s="238" t="s">
        <v>1</v>
      </c>
      <c r="I238" s="240"/>
      <c r="J238" s="237"/>
      <c r="K238" s="237"/>
      <c r="L238" s="241"/>
      <c r="M238" s="242"/>
      <c r="N238" s="243"/>
      <c r="O238" s="243"/>
      <c r="P238" s="243"/>
      <c r="Q238" s="243"/>
      <c r="R238" s="243"/>
      <c r="S238" s="243"/>
      <c r="T238" s="244"/>
      <c r="AT238" s="245" t="s">
        <v>161</v>
      </c>
      <c r="AU238" s="245" t="s">
        <v>85</v>
      </c>
      <c r="AV238" s="15" t="s">
        <v>83</v>
      </c>
      <c r="AW238" s="15" t="s">
        <v>33</v>
      </c>
      <c r="AX238" s="15" t="s">
        <v>76</v>
      </c>
      <c r="AY238" s="245" t="s">
        <v>150</v>
      </c>
    </row>
    <row r="239" spans="1:65" s="13" customFormat="1">
      <c r="B239" s="210"/>
      <c r="C239" s="211"/>
      <c r="D239" s="205" t="s">
        <v>161</v>
      </c>
      <c r="E239" s="212" t="s">
        <v>1</v>
      </c>
      <c r="F239" s="213" t="s">
        <v>340</v>
      </c>
      <c r="G239" s="211"/>
      <c r="H239" s="214">
        <v>1.84</v>
      </c>
      <c r="I239" s="215"/>
      <c r="J239" s="211"/>
      <c r="K239" s="211"/>
      <c r="L239" s="216"/>
      <c r="M239" s="217"/>
      <c r="N239" s="218"/>
      <c r="O239" s="218"/>
      <c r="P239" s="218"/>
      <c r="Q239" s="218"/>
      <c r="R239" s="218"/>
      <c r="S239" s="218"/>
      <c r="T239" s="219"/>
      <c r="AT239" s="220" t="s">
        <v>161</v>
      </c>
      <c r="AU239" s="220" t="s">
        <v>85</v>
      </c>
      <c r="AV239" s="13" t="s">
        <v>85</v>
      </c>
      <c r="AW239" s="13" t="s">
        <v>33</v>
      </c>
      <c r="AX239" s="13" t="s">
        <v>76</v>
      </c>
      <c r="AY239" s="220" t="s">
        <v>150</v>
      </c>
    </row>
    <row r="240" spans="1:65" s="13" customFormat="1">
      <c r="B240" s="210"/>
      <c r="C240" s="211"/>
      <c r="D240" s="205" t="s">
        <v>161</v>
      </c>
      <c r="E240" s="212" t="s">
        <v>1</v>
      </c>
      <c r="F240" s="213" t="s">
        <v>316</v>
      </c>
      <c r="G240" s="211"/>
      <c r="H240" s="214">
        <v>-0.16</v>
      </c>
      <c r="I240" s="215"/>
      <c r="J240" s="211"/>
      <c r="K240" s="211"/>
      <c r="L240" s="216"/>
      <c r="M240" s="217"/>
      <c r="N240" s="218"/>
      <c r="O240" s="218"/>
      <c r="P240" s="218"/>
      <c r="Q240" s="218"/>
      <c r="R240" s="218"/>
      <c r="S240" s="218"/>
      <c r="T240" s="219"/>
      <c r="AT240" s="220" t="s">
        <v>161</v>
      </c>
      <c r="AU240" s="220" t="s">
        <v>85</v>
      </c>
      <c r="AV240" s="13" t="s">
        <v>85</v>
      </c>
      <c r="AW240" s="13" t="s">
        <v>33</v>
      </c>
      <c r="AX240" s="13" t="s">
        <v>76</v>
      </c>
      <c r="AY240" s="220" t="s">
        <v>150</v>
      </c>
    </row>
    <row r="241" spans="1:65" s="14" customFormat="1">
      <c r="B241" s="221"/>
      <c r="C241" s="222"/>
      <c r="D241" s="205" t="s">
        <v>161</v>
      </c>
      <c r="E241" s="223" t="s">
        <v>1</v>
      </c>
      <c r="F241" s="224" t="s">
        <v>163</v>
      </c>
      <c r="G241" s="222"/>
      <c r="H241" s="225">
        <v>18.95</v>
      </c>
      <c r="I241" s="226"/>
      <c r="J241" s="222"/>
      <c r="K241" s="222"/>
      <c r="L241" s="227"/>
      <c r="M241" s="228"/>
      <c r="N241" s="229"/>
      <c r="O241" s="229"/>
      <c r="P241" s="229"/>
      <c r="Q241" s="229"/>
      <c r="R241" s="229"/>
      <c r="S241" s="229"/>
      <c r="T241" s="230"/>
      <c r="AT241" s="231" t="s">
        <v>161</v>
      </c>
      <c r="AU241" s="231" t="s">
        <v>85</v>
      </c>
      <c r="AV241" s="14" t="s">
        <v>157</v>
      </c>
      <c r="AW241" s="14" t="s">
        <v>33</v>
      </c>
      <c r="AX241" s="14" t="s">
        <v>83</v>
      </c>
      <c r="AY241" s="231" t="s">
        <v>150</v>
      </c>
    </row>
    <row r="242" spans="1:65" s="2" customFormat="1" ht="24.2" customHeight="1">
      <c r="A242" s="35"/>
      <c r="B242" s="36"/>
      <c r="C242" s="192" t="s">
        <v>350</v>
      </c>
      <c r="D242" s="192" t="s">
        <v>152</v>
      </c>
      <c r="E242" s="193" t="s">
        <v>351</v>
      </c>
      <c r="F242" s="194" t="s">
        <v>352</v>
      </c>
      <c r="G242" s="195" t="s">
        <v>265</v>
      </c>
      <c r="H242" s="196">
        <v>509.15</v>
      </c>
      <c r="I242" s="197"/>
      <c r="J242" s="198">
        <f>ROUND(I242*H242,2)</f>
        <v>0</v>
      </c>
      <c r="K242" s="194" t="s">
        <v>156</v>
      </c>
      <c r="L242" s="40"/>
      <c r="M242" s="199" t="s">
        <v>1</v>
      </c>
      <c r="N242" s="200" t="s">
        <v>41</v>
      </c>
      <c r="O242" s="72"/>
      <c r="P242" s="201">
        <f>O242*H242</f>
        <v>0</v>
      </c>
      <c r="Q242" s="201">
        <v>1.7399999999999999E-2</v>
      </c>
      <c r="R242" s="201">
        <f>Q242*H242</f>
        <v>8.8592099999999991</v>
      </c>
      <c r="S242" s="201">
        <v>0</v>
      </c>
      <c r="T242" s="202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3" t="s">
        <v>157</v>
      </c>
      <c r="AT242" s="203" t="s">
        <v>152</v>
      </c>
      <c r="AU242" s="203" t="s">
        <v>85</v>
      </c>
      <c r="AY242" s="18" t="s">
        <v>150</v>
      </c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18" t="s">
        <v>83</v>
      </c>
      <c r="BK242" s="204">
        <f>ROUND(I242*H242,2)</f>
        <v>0</v>
      </c>
      <c r="BL242" s="18" t="s">
        <v>157</v>
      </c>
      <c r="BM242" s="203" t="s">
        <v>353</v>
      </c>
    </row>
    <row r="243" spans="1:65" s="2" customFormat="1" ht="29.25">
      <c r="A243" s="35"/>
      <c r="B243" s="36"/>
      <c r="C243" s="37"/>
      <c r="D243" s="205" t="s">
        <v>159</v>
      </c>
      <c r="E243" s="37"/>
      <c r="F243" s="206" t="s">
        <v>354</v>
      </c>
      <c r="G243" s="37"/>
      <c r="H243" s="37"/>
      <c r="I243" s="207"/>
      <c r="J243" s="37"/>
      <c r="K243" s="37"/>
      <c r="L243" s="40"/>
      <c r="M243" s="208"/>
      <c r="N243" s="209"/>
      <c r="O243" s="72"/>
      <c r="P243" s="72"/>
      <c r="Q243" s="72"/>
      <c r="R243" s="72"/>
      <c r="S243" s="72"/>
      <c r="T243" s="73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159</v>
      </c>
      <c r="AU243" s="18" t="s">
        <v>85</v>
      </c>
    </row>
    <row r="244" spans="1:65" s="2" customFormat="1" ht="24.2" customHeight="1">
      <c r="A244" s="35"/>
      <c r="B244" s="36"/>
      <c r="C244" s="192" t="s">
        <v>355</v>
      </c>
      <c r="D244" s="192" t="s">
        <v>152</v>
      </c>
      <c r="E244" s="193" t="s">
        <v>356</v>
      </c>
      <c r="F244" s="194" t="s">
        <v>357</v>
      </c>
      <c r="G244" s="195" t="s">
        <v>265</v>
      </c>
      <c r="H244" s="196">
        <v>1655.5170000000001</v>
      </c>
      <c r="I244" s="197"/>
      <c r="J244" s="198">
        <f>ROUND(I244*H244,2)</f>
        <v>0</v>
      </c>
      <c r="K244" s="194" t="s">
        <v>156</v>
      </c>
      <c r="L244" s="40"/>
      <c r="M244" s="199" t="s">
        <v>1</v>
      </c>
      <c r="N244" s="200" t="s">
        <v>41</v>
      </c>
      <c r="O244" s="72"/>
      <c r="P244" s="201">
        <f>O244*H244</f>
        <v>0</v>
      </c>
      <c r="Q244" s="201">
        <v>1.7399999999999999E-2</v>
      </c>
      <c r="R244" s="201">
        <f>Q244*H244</f>
        <v>28.805995799999998</v>
      </c>
      <c r="S244" s="201">
        <v>0</v>
      </c>
      <c r="T244" s="20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3" t="s">
        <v>157</v>
      </c>
      <c r="AT244" s="203" t="s">
        <v>152</v>
      </c>
      <c r="AU244" s="203" t="s">
        <v>85</v>
      </c>
      <c r="AY244" s="18" t="s">
        <v>150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18" t="s">
        <v>83</v>
      </c>
      <c r="BK244" s="204">
        <f>ROUND(I244*H244,2)</f>
        <v>0</v>
      </c>
      <c r="BL244" s="18" t="s">
        <v>157</v>
      </c>
      <c r="BM244" s="203" t="s">
        <v>358</v>
      </c>
    </row>
    <row r="245" spans="1:65" s="2" customFormat="1" ht="29.25">
      <c r="A245" s="35"/>
      <c r="B245" s="36"/>
      <c r="C245" s="37"/>
      <c r="D245" s="205" t="s">
        <v>159</v>
      </c>
      <c r="E245" s="37"/>
      <c r="F245" s="206" t="s">
        <v>359</v>
      </c>
      <c r="G245" s="37"/>
      <c r="H245" s="37"/>
      <c r="I245" s="207"/>
      <c r="J245" s="37"/>
      <c r="K245" s="37"/>
      <c r="L245" s="40"/>
      <c r="M245" s="208"/>
      <c r="N245" s="209"/>
      <c r="O245" s="72"/>
      <c r="P245" s="72"/>
      <c r="Q245" s="72"/>
      <c r="R245" s="72"/>
      <c r="S245" s="72"/>
      <c r="T245" s="73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159</v>
      </c>
      <c r="AU245" s="18" t="s">
        <v>85</v>
      </c>
    </row>
    <row r="246" spans="1:65" s="2" customFormat="1" ht="24.2" customHeight="1">
      <c r="A246" s="35"/>
      <c r="B246" s="36"/>
      <c r="C246" s="192" t="s">
        <v>360</v>
      </c>
      <c r="D246" s="192" t="s">
        <v>152</v>
      </c>
      <c r="E246" s="193" t="s">
        <v>361</v>
      </c>
      <c r="F246" s="194" t="s">
        <v>362</v>
      </c>
      <c r="G246" s="195" t="s">
        <v>363</v>
      </c>
      <c r="H246" s="196">
        <v>333.625</v>
      </c>
      <c r="I246" s="197"/>
      <c r="J246" s="198">
        <f>ROUND(I246*H246,2)</f>
        <v>0</v>
      </c>
      <c r="K246" s="194" t="s">
        <v>156</v>
      </c>
      <c r="L246" s="40"/>
      <c r="M246" s="199" t="s">
        <v>1</v>
      </c>
      <c r="N246" s="200" t="s">
        <v>41</v>
      </c>
      <c r="O246" s="72"/>
      <c r="P246" s="201">
        <f>O246*H246</f>
        <v>0</v>
      </c>
      <c r="Q246" s="201">
        <v>1.5E-3</v>
      </c>
      <c r="R246" s="201">
        <f>Q246*H246</f>
        <v>0.50043749999999998</v>
      </c>
      <c r="S246" s="201">
        <v>0</v>
      </c>
      <c r="T246" s="202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3" t="s">
        <v>157</v>
      </c>
      <c r="AT246" s="203" t="s">
        <v>152</v>
      </c>
      <c r="AU246" s="203" t="s">
        <v>85</v>
      </c>
      <c r="AY246" s="18" t="s">
        <v>150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8" t="s">
        <v>83</v>
      </c>
      <c r="BK246" s="204">
        <f>ROUND(I246*H246,2)</f>
        <v>0</v>
      </c>
      <c r="BL246" s="18" t="s">
        <v>157</v>
      </c>
      <c r="BM246" s="203" t="s">
        <v>364</v>
      </c>
    </row>
    <row r="247" spans="1:65" s="2" customFormat="1" ht="19.5">
      <c r="A247" s="35"/>
      <c r="B247" s="36"/>
      <c r="C247" s="37"/>
      <c r="D247" s="205" t="s">
        <v>159</v>
      </c>
      <c r="E247" s="37"/>
      <c r="F247" s="206" t="s">
        <v>365</v>
      </c>
      <c r="G247" s="37"/>
      <c r="H247" s="37"/>
      <c r="I247" s="207"/>
      <c r="J247" s="37"/>
      <c r="K247" s="37"/>
      <c r="L247" s="40"/>
      <c r="M247" s="208"/>
      <c r="N247" s="209"/>
      <c r="O247" s="72"/>
      <c r="P247" s="72"/>
      <c r="Q247" s="72"/>
      <c r="R247" s="72"/>
      <c r="S247" s="72"/>
      <c r="T247" s="73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159</v>
      </c>
      <c r="AU247" s="18" t="s">
        <v>85</v>
      </c>
    </row>
    <row r="248" spans="1:65" s="15" customFormat="1">
      <c r="B248" s="236"/>
      <c r="C248" s="237"/>
      <c r="D248" s="205" t="s">
        <v>161</v>
      </c>
      <c r="E248" s="238" t="s">
        <v>1</v>
      </c>
      <c r="F248" s="239" t="s">
        <v>366</v>
      </c>
      <c r="G248" s="237"/>
      <c r="H248" s="238" t="s">
        <v>1</v>
      </c>
      <c r="I248" s="240"/>
      <c r="J248" s="237"/>
      <c r="K248" s="237"/>
      <c r="L248" s="241"/>
      <c r="M248" s="242"/>
      <c r="N248" s="243"/>
      <c r="O248" s="243"/>
      <c r="P248" s="243"/>
      <c r="Q248" s="243"/>
      <c r="R248" s="243"/>
      <c r="S248" s="243"/>
      <c r="T248" s="244"/>
      <c r="AT248" s="245" t="s">
        <v>161</v>
      </c>
      <c r="AU248" s="245" t="s">
        <v>85</v>
      </c>
      <c r="AV248" s="15" t="s">
        <v>83</v>
      </c>
      <c r="AW248" s="15" t="s">
        <v>33</v>
      </c>
      <c r="AX248" s="15" t="s">
        <v>76</v>
      </c>
      <c r="AY248" s="245" t="s">
        <v>150</v>
      </c>
    </row>
    <row r="249" spans="1:65" s="13" customFormat="1">
      <c r="B249" s="210"/>
      <c r="C249" s="211"/>
      <c r="D249" s="205" t="s">
        <v>161</v>
      </c>
      <c r="E249" s="212" t="s">
        <v>1</v>
      </c>
      <c r="F249" s="213" t="s">
        <v>367</v>
      </c>
      <c r="G249" s="211"/>
      <c r="H249" s="214">
        <v>126.875</v>
      </c>
      <c r="I249" s="215"/>
      <c r="J249" s="211"/>
      <c r="K249" s="211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161</v>
      </c>
      <c r="AU249" s="220" t="s">
        <v>85</v>
      </c>
      <c r="AV249" s="13" t="s">
        <v>85</v>
      </c>
      <c r="AW249" s="13" t="s">
        <v>33</v>
      </c>
      <c r="AX249" s="13" t="s">
        <v>76</v>
      </c>
      <c r="AY249" s="220" t="s">
        <v>150</v>
      </c>
    </row>
    <row r="250" spans="1:65" s="13" customFormat="1">
      <c r="B250" s="210"/>
      <c r="C250" s="211"/>
      <c r="D250" s="205" t="s">
        <v>161</v>
      </c>
      <c r="E250" s="212" t="s">
        <v>1</v>
      </c>
      <c r="F250" s="213" t="s">
        <v>368</v>
      </c>
      <c r="G250" s="211"/>
      <c r="H250" s="214">
        <v>35.840000000000003</v>
      </c>
      <c r="I250" s="215"/>
      <c r="J250" s="211"/>
      <c r="K250" s="211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161</v>
      </c>
      <c r="AU250" s="220" t="s">
        <v>85</v>
      </c>
      <c r="AV250" s="13" t="s">
        <v>85</v>
      </c>
      <c r="AW250" s="13" t="s">
        <v>33</v>
      </c>
      <c r="AX250" s="13" t="s">
        <v>76</v>
      </c>
      <c r="AY250" s="220" t="s">
        <v>150</v>
      </c>
    </row>
    <row r="251" spans="1:65" s="13" customFormat="1">
      <c r="B251" s="210"/>
      <c r="C251" s="211"/>
      <c r="D251" s="205" t="s">
        <v>161</v>
      </c>
      <c r="E251" s="212" t="s">
        <v>1</v>
      </c>
      <c r="F251" s="213" t="s">
        <v>369</v>
      </c>
      <c r="G251" s="211"/>
      <c r="H251" s="214">
        <v>16.05</v>
      </c>
      <c r="I251" s="215"/>
      <c r="J251" s="211"/>
      <c r="K251" s="211"/>
      <c r="L251" s="216"/>
      <c r="M251" s="217"/>
      <c r="N251" s="218"/>
      <c r="O251" s="218"/>
      <c r="P251" s="218"/>
      <c r="Q251" s="218"/>
      <c r="R251" s="218"/>
      <c r="S251" s="218"/>
      <c r="T251" s="219"/>
      <c r="AT251" s="220" t="s">
        <v>161</v>
      </c>
      <c r="AU251" s="220" t="s">
        <v>85</v>
      </c>
      <c r="AV251" s="13" t="s">
        <v>85</v>
      </c>
      <c r="AW251" s="13" t="s">
        <v>33</v>
      </c>
      <c r="AX251" s="13" t="s">
        <v>76</v>
      </c>
      <c r="AY251" s="220" t="s">
        <v>150</v>
      </c>
    </row>
    <row r="252" spans="1:65" s="13" customFormat="1">
      <c r="B252" s="210"/>
      <c r="C252" s="211"/>
      <c r="D252" s="205" t="s">
        <v>161</v>
      </c>
      <c r="E252" s="212" t="s">
        <v>1</v>
      </c>
      <c r="F252" s="213" t="s">
        <v>370</v>
      </c>
      <c r="G252" s="211"/>
      <c r="H252" s="214">
        <v>87.84</v>
      </c>
      <c r="I252" s="215"/>
      <c r="J252" s="211"/>
      <c r="K252" s="211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161</v>
      </c>
      <c r="AU252" s="220" t="s">
        <v>85</v>
      </c>
      <c r="AV252" s="13" t="s">
        <v>85</v>
      </c>
      <c r="AW252" s="13" t="s">
        <v>33</v>
      </c>
      <c r="AX252" s="13" t="s">
        <v>76</v>
      </c>
      <c r="AY252" s="220" t="s">
        <v>150</v>
      </c>
    </row>
    <row r="253" spans="1:65" s="13" customFormat="1">
      <c r="B253" s="210"/>
      <c r="C253" s="211"/>
      <c r="D253" s="205" t="s">
        <v>161</v>
      </c>
      <c r="E253" s="212" t="s">
        <v>1</v>
      </c>
      <c r="F253" s="213" t="s">
        <v>371</v>
      </c>
      <c r="G253" s="211"/>
      <c r="H253" s="214">
        <v>6.9450000000000003</v>
      </c>
      <c r="I253" s="215"/>
      <c r="J253" s="211"/>
      <c r="K253" s="211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161</v>
      </c>
      <c r="AU253" s="220" t="s">
        <v>85</v>
      </c>
      <c r="AV253" s="13" t="s">
        <v>85</v>
      </c>
      <c r="AW253" s="13" t="s">
        <v>33</v>
      </c>
      <c r="AX253" s="13" t="s">
        <v>76</v>
      </c>
      <c r="AY253" s="220" t="s">
        <v>150</v>
      </c>
    </row>
    <row r="254" spans="1:65" s="13" customFormat="1">
      <c r="B254" s="210"/>
      <c r="C254" s="211"/>
      <c r="D254" s="205" t="s">
        <v>161</v>
      </c>
      <c r="E254" s="212" t="s">
        <v>1</v>
      </c>
      <c r="F254" s="213" t="s">
        <v>372</v>
      </c>
      <c r="G254" s="211"/>
      <c r="H254" s="214">
        <v>4.8</v>
      </c>
      <c r="I254" s="215"/>
      <c r="J254" s="211"/>
      <c r="K254" s="211"/>
      <c r="L254" s="216"/>
      <c r="M254" s="217"/>
      <c r="N254" s="218"/>
      <c r="O254" s="218"/>
      <c r="P254" s="218"/>
      <c r="Q254" s="218"/>
      <c r="R254" s="218"/>
      <c r="S254" s="218"/>
      <c r="T254" s="219"/>
      <c r="AT254" s="220" t="s">
        <v>161</v>
      </c>
      <c r="AU254" s="220" t="s">
        <v>85</v>
      </c>
      <c r="AV254" s="13" t="s">
        <v>85</v>
      </c>
      <c r="AW254" s="13" t="s">
        <v>33</v>
      </c>
      <c r="AX254" s="13" t="s">
        <v>76</v>
      </c>
      <c r="AY254" s="220" t="s">
        <v>150</v>
      </c>
    </row>
    <row r="255" spans="1:65" s="13" customFormat="1">
      <c r="B255" s="210"/>
      <c r="C255" s="211"/>
      <c r="D255" s="205" t="s">
        <v>161</v>
      </c>
      <c r="E255" s="212" t="s">
        <v>1</v>
      </c>
      <c r="F255" s="213" t="s">
        <v>373</v>
      </c>
      <c r="G255" s="211"/>
      <c r="H255" s="214">
        <v>7.18</v>
      </c>
      <c r="I255" s="215"/>
      <c r="J255" s="211"/>
      <c r="K255" s="211"/>
      <c r="L255" s="216"/>
      <c r="M255" s="217"/>
      <c r="N255" s="218"/>
      <c r="O255" s="218"/>
      <c r="P255" s="218"/>
      <c r="Q255" s="218"/>
      <c r="R255" s="218"/>
      <c r="S255" s="218"/>
      <c r="T255" s="219"/>
      <c r="AT255" s="220" t="s">
        <v>161</v>
      </c>
      <c r="AU255" s="220" t="s">
        <v>85</v>
      </c>
      <c r="AV255" s="13" t="s">
        <v>85</v>
      </c>
      <c r="AW255" s="13" t="s">
        <v>33</v>
      </c>
      <c r="AX255" s="13" t="s">
        <v>76</v>
      </c>
      <c r="AY255" s="220" t="s">
        <v>150</v>
      </c>
    </row>
    <row r="256" spans="1:65" s="13" customFormat="1">
      <c r="B256" s="210"/>
      <c r="C256" s="211"/>
      <c r="D256" s="205" t="s">
        <v>161</v>
      </c>
      <c r="E256" s="212" t="s">
        <v>1</v>
      </c>
      <c r="F256" s="213" t="s">
        <v>374</v>
      </c>
      <c r="G256" s="211"/>
      <c r="H256" s="214">
        <v>8.0250000000000004</v>
      </c>
      <c r="I256" s="215"/>
      <c r="J256" s="211"/>
      <c r="K256" s="211"/>
      <c r="L256" s="216"/>
      <c r="M256" s="217"/>
      <c r="N256" s="218"/>
      <c r="O256" s="218"/>
      <c r="P256" s="218"/>
      <c r="Q256" s="218"/>
      <c r="R256" s="218"/>
      <c r="S256" s="218"/>
      <c r="T256" s="219"/>
      <c r="AT256" s="220" t="s">
        <v>161</v>
      </c>
      <c r="AU256" s="220" t="s">
        <v>85</v>
      </c>
      <c r="AV256" s="13" t="s">
        <v>85</v>
      </c>
      <c r="AW256" s="13" t="s">
        <v>33</v>
      </c>
      <c r="AX256" s="13" t="s">
        <v>76</v>
      </c>
      <c r="AY256" s="220" t="s">
        <v>150</v>
      </c>
    </row>
    <row r="257" spans="1:65" s="13" customFormat="1">
      <c r="B257" s="210"/>
      <c r="C257" s="211"/>
      <c r="D257" s="205" t="s">
        <v>161</v>
      </c>
      <c r="E257" s="212" t="s">
        <v>1</v>
      </c>
      <c r="F257" s="213" t="s">
        <v>375</v>
      </c>
      <c r="G257" s="211"/>
      <c r="H257" s="214">
        <v>6.81</v>
      </c>
      <c r="I257" s="215"/>
      <c r="J257" s="211"/>
      <c r="K257" s="211"/>
      <c r="L257" s="216"/>
      <c r="M257" s="217"/>
      <c r="N257" s="218"/>
      <c r="O257" s="218"/>
      <c r="P257" s="218"/>
      <c r="Q257" s="218"/>
      <c r="R257" s="218"/>
      <c r="S257" s="218"/>
      <c r="T257" s="219"/>
      <c r="AT257" s="220" t="s">
        <v>161</v>
      </c>
      <c r="AU257" s="220" t="s">
        <v>85</v>
      </c>
      <c r="AV257" s="13" t="s">
        <v>85</v>
      </c>
      <c r="AW257" s="13" t="s">
        <v>33</v>
      </c>
      <c r="AX257" s="13" t="s">
        <v>76</v>
      </c>
      <c r="AY257" s="220" t="s">
        <v>150</v>
      </c>
    </row>
    <row r="258" spans="1:65" s="13" customFormat="1">
      <c r="B258" s="210"/>
      <c r="C258" s="211"/>
      <c r="D258" s="205" t="s">
        <v>161</v>
      </c>
      <c r="E258" s="212" t="s">
        <v>1</v>
      </c>
      <c r="F258" s="213" t="s">
        <v>376</v>
      </c>
      <c r="G258" s="211"/>
      <c r="H258" s="214">
        <v>12.28</v>
      </c>
      <c r="I258" s="215"/>
      <c r="J258" s="211"/>
      <c r="K258" s="211"/>
      <c r="L258" s="216"/>
      <c r="M258" s="217"/>
      <c r="N258" s="218"/>
      <c r="O258" s="218"/>
      <c r="P258" s="218"/>
      <c r="Q258" s="218"/>
      <c r="R258" s="218"/>
      <c r="S258" s="218"/>
      <c r="T258" s="219"/>
      <c r="AT258" s="220" t="s">
        <v>161</v>
      </c>
      <c r="AU258" s="220" t="s">
        <v>85</v>
      </c>
      <c r="AV258" s="13" t="s">
        <v>85</v>
      </c>
      <c r="AW258" s="13" t="s">
        <v>33</v>
      </c>
      <c r="AX258" s="13" t="s">
        <v>76</v>
      </c>
      <c r="AY258" s="220" t="s">
        <v>150</v>
      </c>
    </row>
    <row r="259" spans="1:65" s="13" customFormat="1">
      <c r="B259" s="210"/>
      <c r="C259" s="211"/>
      <c r="D259" s="205" t="s">
        <v>161</v>
      </c>
      <c r="E259" s="212" t="s">
        <v>1</v>
      </c>
      <c r="F259" s="213" t="s">
        <v>377</v>
      </c>
      <c r="G259" s="211"/>
      <c r="H259" s="214">
        <v>6.46</v>
      </c>
      <c r="I259" s="215"/>
      <c r="J259" s="211"/>
      <c r="K259" s="211"/>
      <c r="L259" s="216"/>
      <c r="M259" s="217"/>
      <c r="N259" s="218"/>
      <c r="O259" s="218"/>
      <c r="P259" s="218"/>
      <c r="Q259" s="218"/>
      <c r="R259" s="218"/>
      <c r="S259" s="218"/>
      <c r="T259" s="219"/>
      <c r="AT259" s="220" t="s">
        <v>161</v>
      </c>
      <c r="AU259" s="220" t="s">
        <v>85</v>
      </c>
      <c r="AV259" s="13" t="s">
        <v>85</v>
      </c>
      <c r="AW259" s="13" t="s">
        <v>33</v>
      </c>
      <c r="AX259" s="13" t="s">
        <v>76</v>
      </c>
      <c r="AY259" s="220" t="s">
        <v>150</v>
      </c>
    </row>
    <row r="260" spans="1:65" s="13" customFormat="1">
      <c r="B260" s="210"/>
      <c r="C260" s="211"/>
      <c r="D260" s="205" t="s">
        <v>161</v>
      </c>
      <c r="E260" s="212" t="s">
        <v>1</v>
      </c>
      <c r="F260" s="213" t="s">
        <v>378</v>
      </c>
      <c r="G260" s="211"/>
      <c r="H260" s="214">
        <v>9.68</v>
      </c>
      <c r="I260" s="215"/>
      <c r="J260" s="211"/>
      <c r="K260" s="211"/>
      <c r="L260" s="216"/>
      <c r="M260" s="217"/>
      <c r="N260" s="218"/>
      <c r="O260" s="218"/>
      <c r="P260" s="218"/>
      <c r="Q260" s="218"/>
      <c r="R260" s="218"/>
      <c r="S260" s="218"/>
      <c r="T260" s="219"/>
      <c r="AT260" s="220" t="s">
        <v>161</v>
      </c>
      <c r="AU260" s="220" t="s">
        <v>85</v>
      </c>
      <c r="AV260" s="13" t="s">
        <v>85</v>
      </c>
      <c r="AW260" s="13" t="s">
        <v>33</v>
      </c>
      <c r="AX260" s="13" t="s">
        <v>76</v>
      </c>
      <c r="AY260" s="220" t="s">
        <v>150</v>
      </c>
    </row>
    <row r="261" spans="1:65" s="13" customFormat="1">
      <c r="B261" s="210"/>
      <c r="C261" s="211"/>
      <c r="D261" s="205" t="s">
        <v>161</v>
      </c>
      <c r="E261" s="212" t="s">
        <v>1</v>
      </c>
      <c r="F261" s="213" t="s">
        <v>379</v>
      </c>
      <c r="G261" s="211"/>
      <c r="H261" s="214">
        <v>4.84</v>
      </c>
      <c r="I261" s="215"/>
      <c r="J261" s="211"/>
      <c r="K261" s="211"/>
      <c r="L261" s="216"/>
      <c r="M261" s="217"/>
      <c r="N261" s="218"/>
      <c r="O261" s="218"/>
      <c r="P261" s="218"/>
      <c r="Q261" s="218"/>
      <c r="R261" s="218"/>
      <c r="S261" s="218"/>
      <c r="T261" s="219"/>
      <c r="AT261" s="220" t="s">
        <v>161</v>
      </c>
      <c r="AU261" s="220" t="s">
        <v>85</v>
      </c>
      <c r="AV261" s="13" t="s">
        <v>85</v>
      </c>
      <c r="AW261" s="13" t="s">
        <v>33</v>
      </c>
      <c r="AX261" s="13" t="s">
        <v>76</v>
      </c>
      <c r="AY261" s="220" t="s">
        <v>150</v>
      </c>
    </row>
    <row r="262" spans="1:65" s="14" customFormat="1">
      <c r="B262" s="221"/>
      <c r="C262" s="222"/>
      <c r="D262" s="205" t="s">
        <v>161</v>
      </c>
      <c r="E262" s="223" t="s">
        <v>1</v>
      </c>
      <c r="F262" s="224" t="s">
        <v>163</v>
      </c>
      <c r="G262" s="222"/>
      <c r="H262" s="225">
        <v>333.625</v>
      </c>
      <c r="I262" s="226"/>
      <c r="J262" s="222"/>
      <c r="K262" s="222"/>
      <c r="L262" s="227"/>
      <c r="M262" s="228"/>
      <c r="N262" s="229"/>
      <c r="O262" s="229"/>
      <c r="P262" s="229"/>
      <c r="Q262" s="229"/>
      <c r="R262" s="229"/>
      <c r="S262" s="229"/>
      <c r="T262" s="230"/>
      <c r="AT262" s="231" t="s">
        <v>161</v>
      </c>
      <c r="AU262" s="231" t="s">
        <v>85</v>
      </c>
      <c r="AV262" s="14" t="s">
        <v>157</v>
      </c>
      <c r="AW262" s="14" t="s">
        <v>33</v>
      </c>
      <c r="AX262" s="14" t="s">
        <v>83</v>
      </c>
      <c r="AY262" s="231" t="s">
        <v>150</v>
      </c>
    </row>
    <row r="263" spans="1:65" s="12" customFormat="1" ht="22.9" customHeight="1">
      <c r="B263" s="176"/>
      <c r="C263" s="177"/>
      <c r="D263" s="178" t="s">
        <v>75</v>
      </c>
      <c r="E263" s="190" t="s">
        <v>380</v>
      </c>
      <c r="F263" s="190" t="s">
        <v>381</v>
      </c>
      <c r="G263" s="177"/>
      <c r="H263" s="177"/>
      <c r="I263" s="180"/>
      <c r="J263" s="191">
        <f>BK263</f>
        <v>0</v>
      </c>
      <c r="K263" s="177"/>
      <c r="L263" s="182"/>
      <c r="M263" s="183"/>
      <c r="N263" s="184"/>
      <c r="O263" s="184"/>
      <c r="P263" s="185">
        <f>SUM(P264:P311)</f>
        <v>0</v>
      </c>
      <c r="Q263" s="184"/>
      <c r="R263" s="185">
        <f>SUM(R264:R311)</f>
        <v>17.632028259999998</v>
      </c>
      <c r="S263" s="184"/>
      <c r="T263" s="186">
        <f>SUM(T264:T311)</f>
        <v>0</v>
      </c>
      <c r="AR263" s="187" t="s">
        <v>83</v>
      </c>
      <c r="AT263" s="188" t="s">
        <v>75</v>
      </c>
      <c r="AU263" s="188" t="s">
        <v>83</v>
      </c>
      <c r="AY263" s="187" t="s">
        <v>150</v>
      </c>
      <c r="BK263" s="189">
        <f>SUM(BK264:BK311)</f>
        <v>0</v>
      </c>
    </row>
    <row r="264" spans="1:65" s="2" customFormat="1" ht="24.2" customHeight="1">
      <c r="A264" s="35"/>
      <c r="B264" s="36"/>
      <c r="C264" s="192" t="s">
        <v>382</v>
      </c>
      <c r="D264" s="192" t="s">
        <v>152</v>
      </c>
      <c r="E264" s="193" t="s">
        <v>383</v>
      </c>
      <c r="F264" s="194" t="s">
        <v>384</v>
      </c>
      <c r="G264" s="195" t="s">
        <v>363</v>
      </c>
      <c r="H264" s="196">
        <v>631.52499999999998</v>
      </c>
      <c r="I264" s="197"/>
      <c r="J264" s="198">
        <f>ROUND(I264*H264,2)</f>
        <v>0</v>
      </c>
      <c r="K264" s="194" t="s">
        <v>156</v>
      </c>
      <c r="L264" s="40"/>
      <c r="M264" s="199" t="s">
        <v>1</v>
      </c>
      <c r="N264" s="200" t="s">
        <v>41</v>
      </c>
      <c r="O264" s="72"/>
      <c r="P264" s="201">
        <f>O264*H264</f>
        <v>0</v>
      </c>
      <c r="Q264" s="201">
        <v>0</v>
      </c>
      <c r="R264" s="201">
        <f>Q264*H264</f>
        <v>0</v>
      </c>
      <c r="S264" s="201">
        <v>0</v>
      </c>
      <c r="T264" s="202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3" t="s">
        <v>157</v>
      </c>
      <c r="AT264" s="203" t="s">
        <v>152</v>
      </c>
      <c r="AU264" s="203" t="s">
        <v>85</v>
      </c>
      <c r="AY264" s="18" t="s">
        <v>150</v>
      </c>
      <c r="BE264" s="204">
        <f>IF(N264="základní",J264,0)</f>
        <v>0</v>
      </c>
      <c r="BF264" s="204">
        <f>IF(N264="snížená",J264,0)</f>
        <v>0</v>
      </c>
      <c r="BG264" s="204">
        <f>IF(N264="zákl. přenesená",J264,0)</f>
        <v>0</v>
      </c>
      <c r="BH264" s="204">
        <f>IF(N264="sníž. přenesená",J264,0)</f>
        <v>0</v>
      </c>
      <c r="BI264" s="204">
        <f>IF(N264="nulová",J264,0)</f>
        <v>0</v>
      </c>
      <c r="BJ264" s="18" t="s">
        <v>83</v>
      </c>
      <c r="BK264" s="204">
        <f>ROUND(I264*H264,2)</f>
        <v>0</v>
      </c>
      <c r="BL264" s="18" t="s">
        <v>157</v>
      </c>
      <c r="BM264" s="203" t="s">
        <v>385</v>
      </c>
    </row>
    <row r="265" spans="1:65" s="2" customFormat="1" ht="29.25">
      <c r="A265" s="35"/>
      <c r="B265" s="36"/>
      <c r="C265" s="37"/>
      <c r="D265" s="205" t="s">
        <v>159</v>
      </c>
      <c r="E265" s="37"/>
      <c r="F265" s="206" t="s">
        <v>386</v>
      </c>
      <c r="G265" s="37"/>
      <c r="H265" s="37"/>
      <c r="I265" s="207"/>
      <c r="J265" s="37"/>
      <c r="K265" s="37"/>
      <c r="L265" s="40"/>
      <c r="M265" s="208"/>
      <c r="N265" s="209"/>
      <c r="O265" s="72"/>
      <c r="P265" s="72"/>
      <c r="Q265" s="72"/>
      <c r="R265" s="72"/>
      <c r="S265" s="72"/>
      <c r="T265" s="73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159</v>
      </c>
      <c r="AU265" s="18" t="s">
        <v>85</v>
      </c>
    </row>
    <row r="266" spans="1:65" s="15" customFormat="1">
      <c r="B266" s="236"/>
      <c r="C266" s="237"/>
      <c r="D266" s="205" t="s">
        <v>161</v>
      </c>
      <c r="E266" s="238" t="s">
        <v>1</v>
      </c>
      <c r="F266" s="239" t="s">
        <v>387</v>
      </c>
      <c r="G266" s="237"/>
      <c r="H266" s="238" t="s">
        <v>1</v>
      </c>
      <c r="I266" s="240"/>
      <c r="J266" s="237"/>
      <c r="K266" s="237"/>
      <c r="L266" s="241"/>
      <c r="M266" s="242"/>
      <c r="N266" s="243"/>
      <c r="O266" s="243"/>
      <c r="P266" s="243"/>
      <c r="Q266" s="243"/>
      <c r="R266" s="243"/>
      <c r="S266" s="243"/>
      <c r="T266" s="244"/>
      <c r="AT266" s="245" t="s">
        <v>161</v>
      </c>
      <c r="AU266" s="245" t="s">
        <v>85</v>
      </c>
      <c r="AV266" s="15" t="s">
        <v>83</v>
      </c>
      <c r="AW266" s="15" t="s">
        <v>33</v>
      </c>
      <c r="AX266" s="15" t="s">
        <v>76</v>
      </c>
      <c r="AY266" s="245" t="s">
        <v>150</v>
      </c>
    </row>
    <row r="267" spans="1:65" s="13" customFormat="1">
      <c r="B267" s="210"/>
      <c r="C267" s="211"/>
      <c r="D267" s="205" t="s">
        <v>161</v>
      </c>
      <c r="E267" s="212" t="s">
        <v>1</v>
      </c>
      <c r="F267" s="213" t="s">
        <v>388</v>
      </c>
      <c r="G267" s="211"/>
      <c r="H267" s="214">
        <v>25.03</v>
      </c>
      <c r="I267" s="215"/>
      <c r="J267" s="211"/>
      <c r="K267" s="211"/>
      <c r="L267" s="216"/>
      <c r="M267" s="217"/>
      <c r="N267" s="218"/>
      <c r="O267" s="218"/>
      <c r="P267" s="218"/>
      <c r="Q267" s="218"/>
      <c r="R267" s="218"/>
      <c r="S267" s="218"/>
      <c r="T267" s="219"/>
      <c r="AT267" s="220" t="s">
        <v>161</v>
      </c>
      <c r="AU267" s="220" t="s">
        <v>85</v>
      </c>
      <c r="AV267" s="13" t="s">
        <v>85</v>
      </c>
      <c r="AW267" s="13" t="s">
        <v>33</v>
      </c>
      <c r="AX267" s="13" t="s">
        <v>76</v>
      </c>
      <c r="AY267" s="220" t="s">
        <v>150</v>
      </c>
    </row>
    <row r="268" spans="1:65" s="13" customFormat="1">
      <c r="B268" s="210"/>
      <c r="C268" s="211"/>
      <c r="D268" s="205" t="s">
        <v>161</v>
      </c>
      <c r="E268" s="212" t="s">
        <v>1</v>
      </c>
      <c r="F268" s="213" t="s">
        <v>389</v>
      </c>
      <c r="G268" s="211"/>
      <c r="H268" s="214">
        <v>69.849999999999994</v>
      </c>
      <c r="I268" s="215"/>
      <c r="J268" s="211"/>
      <c r="K268" s="211"/>
      <c r="L268" s="216"/>
      <c r="M268" s="217"/>
      <c r="N268" s="218"/>
      <c r="O268" s="218"/>
      <c r="P268" s="218"/>
      <c r="Q268" s="218"/>
      <c r="R268" s="218"/>
      <c r="S268" s="218"/>
      <c r="T268" s="219"/>
      <c r="AT268" s="220" t="s">
        <v>161</v>
      </c>
      <c r="AU268" s="220" t="s">
        <v>85</v>
      </c>
      <c r="AV268" s="13" t="s">
        <v>85</v>
      </c>
      <c r="AW268" s="13" t="s">
        <v>33</v>
      </c>
      <c r="AX268" s="13" t="s">
        <v>76</v>
      </c>
      <c r="AY268" s="220" t="s">
        <v>150</v>
      </c>
    </row>
    <row r="269" spans="1:65" s="13" customFormat="1">
      <c r="B269" s="210"/>
      <c r="C269" s="211"/>
      <c r="D269" s="205" t="s">
        <v>161</v>
      </c>
      <c r="E269" s="212" t="s">
        <v>1</v>
      </c>
      <c r="F269" s="213" t="s">
        <v>390</v>
      </c>
      <c r="G269" s="211"/>
      <c r="H269" s="214">
        <v>154.1</v>
      </c>
      <c r="I269" s="215"/>
      <c r="J269" s="211"/>
      <c r="K269" s="211"/>
      <c r="L269" s="216"/>
      <c r="M269" s="217"/>
      <c r="N269" s="218"/>
      <c r="O269" s="218"/>
      <c r="P269" s="218"/>
      <c r="Q269" s="218"/>
      <c r="R269" s="218"/>
      <c r="S269" s="218"/>
      <c r="T269" s="219"/>
      <c r="AT269" s="220" t="s">
        <v>161</v>
      </c>
      <c r="AU269" s="220" t="s">
        <v>85</v>
      </c>
      <c r="AV269" s="13" t="s">
        <v>85</v>
      </c>
      <c r="AW269" s="13" t="s">
        <v>33</v>
      </c>
      <c r="AX269" s="13" t="s">
        <v>76</v>
      </c>
      <c r="AY269" s="220" t="s">
        <v>150</v>
      </c>
    </row>
    <row r="270" spans="1:65" s="15" customFormat="1">
      <c r="B270" s="236"/>
      <c r="C270" s="237"/>
      <c r="D270" s="205" t="s">
        <v>161</v>
      </c>
      <c r="E270" s="238" t="s">
        <v>1</v>
      </c>
      <c r="F270" s="239" t="s">
        <v>391</v>
      </c>
      <c r="G270" s="237"/>
      <c r="H270" s="238" t="s">
        <v>1</v>
      </c>
      <c r="I270" s="240"/>
      <c r="J270" s="237"/>
      <c r="K270" s="237"/>
      <c r="L270" s="241"/>
      <c r="M270" s="242"/>
      <c r="N270" s="243"/>
      <c r="O270" s="243"/>
      <c r="P270" s="243"/>
      <c r="Q270" s="243"/>
      <c r="R270" s="243"/>
      <c r="S270" s="243"/>
      <c r="T270" s="244"/>
      <c r="AT270" s="245" t="s">
        <v>161</v>
      </c>
      <c r="AU270" s="245" t="s">
        <v>85</v>
      </c>
      <c r="AV270" s="15" t="s">
        <v>83</v>
      </c>
      <c r="AW270" s="15" t="s">
        <v>33</v>
      </c>
      <c r="AX270" s="15" t="s">
        <v>76</v>
      </c>
      <c r="AY270" s="245" t="s">
        <v>150</v>
      </c>
    </row>
    <row r="271" spans="1:65" s="13" customFormat="1">
      <c r="B271" s="210"/>
      <c r="C271" s="211"/>
      <c r="D271" s="205" t="s">
        <v>161</v>
      </c>
      <c r="E271" s="212" t="s">
        <v>1</v>
      </c>
      <c r="F271" s="213" t="s">
        <v>392</v>
      </c>
      <c r="G271" s="211"/>
      <c r="H271" s="214">
        <v>163.75</v>
      </c>
      <c r="I271" s="215"/>
      <c r="J271" s="211"/>
      <c r="K271" s="211"/>
      <c r="L271" s="216"/>
      <c r="M271" s="217"/>
      <c r="N271" s="218"/>
      <c r="O271" s="218"/>
      <c r="P271" s="218"/>
      <c r="Q271" s="218"/>
      <c r="R271" s="218"/>
      <c r="S271" s="218"/>
      <c r="T271" s="219"/>
      <c r="AT271" s="220" t="s">
        <v>161</v>
      </c>
      <c r="AU271" s="220" t="s">
        <v>85</v>
      </c>
      <c r="AV271" s="13" t="s">
        <v>85</v>
      </c>
      <c r="AW271" s="13" t="s">
        <v>33</v>
      </c>
      <c r="AX271" s="13" t="s">
        <v>76</v>
      </c>
      <c r="AY271" s="220" t="s">
        <v>150</v>
      </c>
    </row>
    <row r="272" spans="1:65" s="13" customFormat="1">
      <c r="B272" s="210"/>
      <c r="C272" s="211"/>
      <c r="D272" s="205" t="s">
        <v>161</v>
      </c>
      <c r="E272" s="212" t="s">
        <v>1</v>
      </c>
      <c r="F272" s="213" t="s">
        <v>393</v>
      </c>
      <c r="G272" s="211"/>
      <c r="H272" s="214">
        <v>42.88</v>
      </c>
      <c r="I272" s="215"/>
      <c r="J272" s="211"/>
      <c r="K272" s="211"/>
      <c r="L272" s="216"/>
      <c r="M272" s="217"/>
      <c r="N272" s="218"/>
      <c r="O272" s="218"/>
      <c r="P272" s="218"/>
      <c r="Q272" s="218"/>
      <c r="R272" s="218"/>
      <c r="S272" s="218"/>
      <c r="T272" s="219"/>
      <c r="AT272" s="220" t="s">
        <v>161</v>
      </c>
      <c r="AU272" s="220" t="s">
        <v>85</v>
      </c>
      <c r="AV272" s="13" t="s">
        <v>85</v>
      </c>
      <c r="AW272" s="13" t="s">
        <v>33</v>
      </c>
      <c r="AX272" s="13" t="s">
        <v>76</v>
      </c>
      <c r="AY272" s="220" t="s">
        <v>150</v>
      </c>
    </row>
    <row r="273" spans="1:65" s="13" customFormat="1">
      <c r="B273" s="210"/>
      <c r="C273" s="211"/>
      <c r="D273" s="205" t="s">
        <v>161</v>
      </c>
      <c r="E273" s="212" t="s">
        <v>1</v>
      </c>
      <c r="F273" s="213" t="s">
        <v>394</v>
      </c>
      <c r="G273" s="211"/>
      <c r="H273" s="214">
        <v>24.9</v>
      </c>
      <c r="I273" s="215"/>
      <c r="J273" s="211"/>
      <c r="K273" s="211"/>
      <c r="L273" s="216"/>
      <c r="M273" s="217"/>
      <c r="N273" s="218"/>
      <c r="O273" s="218"/>
      <c r="P273" s="218"/>
      <c r="Q273" s="218"/>
      <c r="R273" s="218"/>
      <c r="S273" s="218"/>
      <c r="T273" s="219"/>
      <c r="AT273" s="220" t="s">
        <v>161</v>
      </c>
      <c r="AU273" s="220" t="s">
        <v>85</v>
      </c>
      <c r="AV273" s="13" t="s">
        <v>85</v>
      </c>
      <c r="AW273" s="13" t="s">
        <v>33</v>
      </c>
      <c r="AX273" s="13" t="s">
        <v>76</v>
      </c>
      <c r="AY273" s="220" t="s">
        <v>150</v>
      </c>
    </row>
    <row r="274" spans="1:65" s="13" customFormat="1">
      <c r="B274" s="210"/>
      <c r="C274" s="211"/>
      <c r="D274" s="205" t="s">
        <v>161</v>
      </c>
      <c r="E274" s="212" t="s">
        <v>1</v>
      </c>
      <c r="F274" s="213" t="s">
        <v>395</v>
      </c>
      <c r="G274" s="211"/>
      <c r="H274" s="214">
        <v>104.4</v>
      </c>
      <c r="I274" s="215"/>
      <c r="J274" s="211"/>
      <c r="K274" s="211"/>
      <c r="L274" s="216"/>
      <c r="M274" s="217"/>
      <c r="N274" s="218"/>
      <c r="O274" s="218"/>
      <c r="P274" s="218"/>
      <c r="Q274" s="218"/>
      <c r="R274" s="218"/>
      <c r="S274" s="218"/>
      <c r="T274" s="219"/>
      <c r="AT274" s="220" t="s">
        <v>161</v>
      </c>
      <c r="AU274" s="220" t="s">
        <v>85</v>
      </c>
      <c r="AV274" s="13" t="s">
        <v>85</v>
      </c>
      <c r="AW274" s="13" t="s">
        <v>33</v>
      </c>
      <c r="AX274" s="13" t="s">
        <v>76</v>
      </c>
      <c r="AY274" s="220" t="s">
        <v>150</v>
      </c>
    </row>
    <row r="275" spans="1:65" s="13" customFormat="1">
      <c r="B275" s="210"/>
      <c r="C275" s="211"/>
      <c r="D275" s="205" t="s">
        <v>161</v>
      </c>
      <c r="E275" s="212" t="s">
        <v>1</v>
      </c>
      <c r="F275" s="213" t="s">
        <v>396</v>
      </c>
      <c r="G275" s="211"/>
      <c r="H275" s="214">
        <v>6.9450000000000003</v>
      </c>
      <c r="I275" s="215"/>
      <c r="J275" s="211"/>
      <c r="K275" s="211"/>
      <c r="L275" s="216"/>
      <c r="M275" s="217"/>
      <c r="N275" s="218"/>
      <c r="O275" s="218"/>
      <c r="P275" s="218"/>
      <c r="Q275" s="218"/>
      <c r="R275" s="218"/>
      <c r="S275" s="218"/>
      <c r="T275" s="219"/>
      <c r="AT275" s="220" t="s">
        <v>161</v>
      </c>
      <c r="AU275" s="220" t="s">
        <v>85</v>
      </c>
      <c r="AV275" s="13" t="s">
        <v>85</v>
      </c>
      <c r="AW275" s="13" t="s">
        <v>33</v>
      </c>
      <c r="AX275" s="13" t="s">
        <v>76</v>
      </c>
      <c r="AY275" s="220" t="s">
        <v>150</v>
      </c>
    </row>
    <row r="276" spans="1:65" s="13" customFormat="1">
      <c r="B276" s="210"/>
      <c r="C276" s="211"/>
      <c r="D276" s="205" t="s">
        <v>161</v>
      </c>
      <c r="E276" s="212" t="s">
        <v>1</v>
      </c>
      <c r="F276" s="213" t="s">
        <v>397</v>
      </c>
      <c r="G276" s="211"/>
      <c r="H276" s="214">
        <v>4.74</v>
      </c>
      <c r="I276" s="215"/>
      <c r="J276" s="211"/>
      <c r="K276" s="211"/>
      <c r="L276" s="216"/>
      <c r="M276" s="217"/>
      <c r="N276" s="218"/>
      <c r="O276" s="218"/>
      <c r="P276" s="218"/>
      <c r="Q276" s="218"/>
      <c r="R276" s="218"/>
      <c r="S276" s="218"/>
      <c r="T276" s="219"/>
      <c r="AT276" s="220" t="s">
        <v>161</v>
      </c>
      <c r="AU276" s="220" t="s">
        <v>85</v>
      </c>
      <c r="AV276" s="13" t="s">
        <v>85</v>
      </c>
      <c r="AW276" s="13" t="s">
        <v>33</v>
      </c>
      <c r="AX276" s="13" t="s">
        <v>76</v>
      </c>
      <c r="AY276" s="220" t="s">
        <v>150</v>
      </c>
    </row>
    <row r="277" spans="1:65" s="13" customFormat="1">
      <c r="B277" s="210"/>
      <c r="C277" s="211"/>
      <c r="D277" s="205" t="s">
        <v>161</v>
      </c>
      <c r="E277" s="212" t="s">
        <v>1</v>
      </c>
      <c r="F277" s="213" t="s">
        <v>398</v>
      </c>
      <c r="G277" s="211"/>
      <c r="H277" s="214">
        <v>15.3</v>
      </c>
      <c r="I277" s="215"/>
      <c r="J277" s="211"/>
      <c r="K277" s="211"/>
      <c r="L277" s="216"/>
      <c r="M277" s="217"/>
      <c r="N277" s="218"/>
      <c r="O277" s="218"/>
      <c r="P277" s="218"/>
      <c r="Q277" s="218"/>
      <c r="R277" s="218"/>
      <c r="S277" s="218"/>
      <c r="T277" s="219"/>
      <c r="AT277" s="220" t="s">
        <v>161</v>
      </c>
      <c r="AU277" s="220" t="s">
        <v>85</v>
      </c>
      <c r="AV277" s="13" t="s">
        <v>85</v>
      </c>
      <c r="AW277" s="13" t="s">
        <v>33</v>
      </c>
      <c r="AX277" s="13" t="s">
        <v>76</v>
      </c>
      <c r="AY277" s="220" t="s">
        <v>150</v>
      </c>
    </row>
    <row r="278" spans="1:65" s="13" customFormat="1">
      <c r="B278" s="210"/>
      <c r="C278" s="211"/>
      <c r="D278" s="205" t="s">
        <v>161</v>
      </c>
      <c r="E278" s="212" t="s">
        <v>1</v>
      </c>
      <c r="F278" s="213" t="s">
        <v>399</v>
      </c>
      <c r="G278" s="211"/>
      <c r="H278" s="214">
        <v>7.18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161</v>
      </c>
      <c r="AU278" s="220" t="s">
        <v>85</v>
      </c>
      <c r="AV278" s="13" t="s">
        <v>85</v>
      </c>
      <c r="AW278" s="13" t="s">
        <v>33</v>
      </c>
      <c r="AX278" s="13" t="s">
        <v>76</v>
      </c>
      <c r="AY278" s="220" t="s">
        <v>150</v>
      </c>
    </row>
    <row r="279" spans="1:65" s="13" customFormat="1">
      <c r="B279" s="210"/>
      <c r="C279" s="211"/>
      <c r="D279" s="205" t="s">
        <v>161</v>
      </c>
      <c r="E279" s="212" t="s">
        <v>1</v>
      </c>
      <c r="F279" s="213" t="s">
        <v>400</v>
      </c>
      <c r="G279" s="211"/>
      <c r="H279" s="214">
        <v>12.45</v>
      </c>
      <c r="I279" s="215"/>
      <c r="J279" s="211"/>
      <c r="K279" s="211"/>
      <c r="L279" s="216"/>
      <c r="M279" s="217"/>
      <c r="N279" s="218"/>
      <c r="O279" s="218"/>
      <c r="P279" s="218"/>
      <c r="Q279" s="218"/>
      <c r="R279" s="218"/>
      <c r="S279" s="218"/>
      <c r="T279" s="219"/>
      <c r="AT279" s="220" t="s">
        <v>161</v>
      </c>
      <c r="AU279" s="220" t="s">
        <v>85</v>
      </c>
      <c r="AV279" s="13" t="s">
        <v>85</v>
      </c>
      <c r="AW279" s="13" t="s">
        <v>33</v>
      </c>
      <c r="AX279" s="13" t="s">
        <v>76</v>
      </c>
      <c r="AY279" s="220" t="s">
        <v>150</v>
      </c>
    </row>
    <row r="280" spans="1:65" s="14" customFormat="1">
      <c r="B280" s="221"/>
      <c r="C280" s="222"/>
      <c r="D280" s="205" t="s">
        <v>161</v>
      </c>
      <c r="E280" s="223" t="s">
        <v>1</v>
      </c>
      <c r="F280" s="224" t="s">
        <v>163</v>
      </c>
      <c r="G280" s="222"/>
      <c r="H280" s="225">
        <v>631.52499999999998</v>
      </c>
      <c r="I280" s="226"/>
      <c r="J280" s="222"/>
      <c r="K280" s="222"/>
      <c r="L280" s="227"/>
      <c r="M280" s="228"/>
      <c r="N280" s="229"/>
      <c r="O280" s="229"/>
      <c r="P280" s="229"/>
      <c r="Q280" s="229"/>
      <c r="R280" s="229"/>
      <c r="S280" s="229"/>
      <c r="T280" s="230"/>
      <c r="AT280" s="231" t="s">
        <v>161</v>
      </c>
      <c r="AU280" s="231" t="s">
        <v>85</v>
      </c>
      <c r="AV280" s="14" t="s">
        <v>157</v>
      </c>
      <c r="AW280" s="14" t="s">
        <v>33</v>
      </c>
      <c r="AX280" s="14" t="s">
        <v>83</v>
      </c>
      <c r="AY280" s="231" t="s">
        <v>150</v>
      </c>
    </row>
    <row r="281" spans="1:65" s="2" customFormat="1" ht="24.2" customHeight="1">
      <c r="A281" s="35"/>
      <c r="B281" s="36"/>
      <c r="C281" s="246" t="s">
        <v>401</v>
      </c>
      <c r="D281" s="246" t="s">
        <v>289</v>
      </c>
      <c r="E281" s="247" t="s">
        <v>402</v>
      </c>
      <c r="F281" s="248" t="s">
        <v>403</v>
      </c>
      <c r="G281" s="249" t="s">
        <v>363</v>
      </c>
      <c r="H281" s="250">
        <v>663.101</v>
      </c>
      <c r="I281" s="251"/>
      <c r="J281" s="252">
        <f>ROUND(I281*H281,2)</f>
        <v>0</v>
      </c>
      <c r="K281" s="248" t="s">
        <v>156</v>
      </c>
      <c r="L281" s="253"/>
      <c r="M281" s="254" t="s">
        <v>1</v>
      </c>
      <c r="N281" s="255" t="s">
        <v>41</v>
      </c>
      <c r="O281" s="72"/>
      <c r="P281" s="201">
        <f>O281*H281</f>
        <v>0</v>
      </c>
      <c r="Q281" s="201">
        <v>1E-4</v>
      </c>
      <c r="R281" s="201">
        <f>Q281*H281</f>
        <v>6.6310099999999997E-2</v>
      </c>
      <c r="S281" s="201">
        <v>0</v>
      </c>
      <c r="T281" s="202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3" t="s">
        <v>292</v>
      </c>
      <c r="AT281" s="203" t="s">
        <v>289</v>
      </c>
      <c r="AU281" s="203" t="s">
        <v>85</v>
      </c>
      <c r="AY281" s="18" t="s">
        <v>150</v>
      </c>
      <c r="BE281" s="204">
        <f>IF(N281="základní",J281,0)</f>
        <v>0</v>
      </c>
      <c r="BF281" s="204">
        <f>IF(N281="snížená",J281,0)</f>
        <v>0</v>
      </c>
      <c r="BG281" s="204">
        <f>IF(N281="zákl. přenesená",J281,0)</f>
        <v>0</v>
      </c>
      <c r="BH281" s="204">
        <f>IF(N281="sníž. přenesená",J281,0)</f>
        <v>0</v>
      </c>
      <c r="BI281" s="204">
        <f>IF(N281="nulová",J281,0)</f>
        <v>0</v>
      </c>
      <c r="BJ281" s="18" t="s">
        <v>83</v>
      </c>
      <c r="BK281" s="204">
        <f>ROUND(I281*H281,2)</f>
        <v>0</v>
      </c>
      <c r="BL281" s="18" t="s">
        <v>157</v>
      </c>
      <c r="BM281" s="203" t="s">
        <v>404</v>
      </c>
    </row>
    <row r="282" spans="1:65" s="2" customFormat="1">
      <c r="A282" s="35"/>
      <c r="B282" s="36"/>
      <c r="C282" s="37"/>
      <c r="D282" s="205" t="s">
        <v>159</v>
      </c>
      <c r="E282" s="37"/>
      <c r="F282" s="206" t="s">
        <v>403</v>
      </c>
      <c r="G282" s="37"/>
      <c r="H282" s="37"/>
      <c r="I282" s="207"/>
      <c r="J282" s="37"/>
      <c r="K282" s="37"/>
      <c r="L282" s="40"/>
      <c r="M282" s="208"/>
      <c r="N282" s="209"/>
      <c r="O282" s="72"/>
      <c r="P282" s="72"/>
      <c r="Q282" s="72"/>
      <c r="R282" s="72"/>
      <c r="S282" s="72"/>
      <c r="T282" s="73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159</v>
      </c>
      <c r="AU282" s="18" t="s">
        <v>85</v>
      </c>
    </row>
    <row r="283" spans="1:65" s="13" customFormat="1">
      <c r="B283" s="210"/>
      <c r="C283" s="211"/>
      <c r="D283" s="205" t="s">
        <v>161</v>
      </c>
      <c r="E283" s="212" t="s">
        <v>1</v>
      </c>
      <c r="F283" s="213" t="s">
        <v>405</v>
      </c>
      <c r="G283" s="211"/>
      <c r="H283" s="214">
        <v>663.101</v>
      </c>
      <c r="I283" s="215"/>
      <c r="J283" s="211"/>
      <c r="K283" s="211"/>
      <c r="L283" s="216"/>
      <c r="M283" s="217"/>
      <c r="N283" s="218"/>
      <c r="O283" s="218"/>
      <c r="P283" s="218"/>
      <c r="Q283" s="218"/>
      <c r="R283" s="218"/>
      <c r="S283" s="218"/>
      <c r="T283" s="219"/>
      <c r="AT283" s="220" t="s">
        <v>161</v>
      </c>
      <c r="AU283" s="220" t="s">
        <v>85</v>
      </c>
      <c r="AV283" s="13" t="s">
        <v>85</v>
      </c>
      <c r="AW283" s="13" t="s">
        <v>33</v>
      </c>
      <c r="AX283" s="13" t="s">
        <v>76</v>
      </c>
      <c r="AY283" s="220" t="s">
        <v>150</v>
      </c>
    </row>
    <row r="284" spans="1:65" s="14" customFormat="1">
      <c r="B284" s="221"/>
      <c r="C284" s="222"/>
      <c r="D284" s="205" t="s">
        <v>161</v>
      </c>
      <c r="E284" s="223" t="s">
        <v>1</v>
      </c>
      <c r="F284" s="224" t="s">
        <v>163</v>
      </c>
      <c r="G284" s="222"/>
      <c r="H284" s="225">
        <v>663.101</v>
      </c>
      <c r="I284" s="226"/>
      <c r="J284" s="222"/>
      <c r="K284" s="222"/>
      <c r="L284" s="227"/>
      <c r="M284" s="228"/>
      <c r="N284" s="229"/>
      <c r="O284" s="229"/>
      <c r="P284" s="229"/>
      <c r="Q284" s="229"/>
      <c r="R284" s="229"/>
      <c r="S284" s="229"/>
      <c r="T284" s="230"/>
      <c r="AT284" s="231" t="s">
        <v>161</v>
      </c>
      <c r="AU284" s="231" t="s">
        <v>85</v>
      </c>
      <c r="AV284" s="14" t="s">
        <v>157</v>
      </c>
      <c r="AW284" s="14" t="s">
        <v>33</v>
      </c>
      <c r="AX284" s="14" t="s">
        <v>83</v>
      </c>
      <c r="AY284" s="231" t="s">
        <v>150</v>
      </c>
    </row>
    <row r="285" spans="1:65" s="2" customFormat="1" ht="24.2" customHeight="1">
      <c r="A285" s="35"/>
      <c r="B285" s="36"/>
      <c r="C285" s="192" t="s">
        <v>7</v>
      </c>
      <c r="D285" s="192" t="s">
        <v>152</v>
      </c>
      <c r="E285" s="193" t="s">
        <v>406</v>
      </c>
      <c r="F285" s="194" t="s">
        <v>407</v>
      </c>
      <c r="G285" s="195" t="s">
        <v>265</v>
      </c>
      <c r="H285" s="196">
        <v>880.04600000000005</v>
      </c>
      <c r="I285" s="197"/>
      <c r="J285" s="198">
        <f>ROUND(I285*H285,2)</f>
        <v>0</v>
      </c>
      <c r="K285" s="194" t="s">
        <v>156</v>
      </c>
      <c r="L285" s="40"/>
      <c r="M285" s="199" t="s">
        <v>1</v>
      </c>
      <c r="N285" s="200" t="s">
        <v>41</v>
      </c>
      <c r="O285" s="72"/>
      <c r="P285" s="201">
        <f>O285*H285</f>
        <v>0</v>
      </c>
      <c r="Q285" s="201">
        <v>1.9959999999999999E-2</v>
      </c>
      <c r="R285" s="201">
        <f>Q285*H285</f>
        <v>17.565718159999999</v>
      </c>
      <c r="S285" s="201">
        <v>0</v>
      </c>
      <c r="T285" s="202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3" t="s">
        <v>157</v>
      </c>
      <c r="AT285" s="203" t="s">
        <v>152</v>
      </c>
      <c r="AU285" s="203" t="s">
        <v>85</v>
      </c>
      <c r="AY285" s="18" t="s">
        <v>150</v>
      </c>
      <c r="BE285" s="204">
        <f>IF(N285="základní",J285,0)</f>
        <v>0</v>
      </c>
      <c r="BF285" s="204">
        <f>IF(N285="snížená",J285,0)</f>
        <v>0</v>
      </c>
      <c r="BG285" s="204">
        <f>IF(N285="zákl. přenesená",J285,0)</f>
        <v>0</v>
      </c>
      <c r="BH285" s="204">
        <f>IF(N285="sníž. přenesená",J285,0)</f>
        <v>0</v>
      </c>
      <c r="BI285" s="204">
        <f>IF(N285="nulová",J285,0)</f>
        <v>0</v>
      </c>
      <c r="BJ285" s="18" t="s">
        <v>83</v>
      </c>
      <c r="BK285" s="204">
        <f>ROUND(I285*H285,2)</f>
        <v>0</v>
      </c>
      <c r="BL285" s="18" t="s">
        <v>157</v>
      </c>
      <c r="BM285" s="203" t="s">
        <v>408</v>
      </c>
    </row>
    <row r="286" spans="1:65" s="2" customFormat="1" ht="19.5">
      <c r="A286" s="35"/>
      <c r="B286" s="36"/>
      <c r="C286" s="37"/>
      <c r="D286" s="205" t="s">
        <v>159</v>
      </c>
      <c r="E286" s="37"/>
      <c r="F286" s="206" t="s">
        <v>409</v>
      </c>
      <c r="G286" s="37"/>
      <c r="H286" s="37"/>
      <c r="I286" s="207"/>
      <c r="J286" s="37"/>
      <c r="K286" s="37"/>
      <c r="L286" s="40"/>
      <c r="M286" s="208"/>
      <c r="N286" s="209"/>
      <c r="O286" s="72"/>
      <c r="P286" s="72"/>
      <c r="Q286" s="72"/>
      <c r="R286" s="72"/>
      <c r="S286" s="72"/>
      <c r="T286" s="73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159</v>
      </c>
      <c r="AU286" s="18" t="s">
        <v>85</v>
      </c>
    </row>
    <row r="287" spans="1:65" s="2" customFormat="1" ht="24.2" customHeight="1">
      <c r="A287" s="35"/>
      <c r="B287" s="36"/>
      <c r="C287" s="192" t="s">
        <v>410</v>
      </c>
      <c r="D287" s="192" t="s">
        <v>152</v>
      </c>
      <c r="E287" s="193" t="s">
        <v>411</v>
      </c>
      <c r="F287" s="194" t="s">
        <v>412</v>
      </c>
      <c r="G287" s="195" t="s">
        <v>265</v>
      </c>
      <c r="H287" s="196">
        <v>829.30700000000002</v>
      </c>
      <c r="I287" s="197"/>
      <c r="J287" s="198">
        <f>ROUND(I287*H287,2)</f>
        <v>0</v>
      </c>
      <c r="K287" s="194" t="s">
        <v>321</v>
      </c>
      <c r="L287" s="40"/>
      <c r="M287" s="199" t="s">
        <v>1</v>
      </c>
      <c r="N287" s="200" t="s">
        <v>41</v>
      </c>
      <c r="O287" s="72"/>
      <c r="P287" s="201">
        <f>O287*H287</f>
        <v>0</v>
      </c>
      <c r="Q287" s="201">
        <v>0</v>
      </c>
      <c r="R287" s="201">
        <f>Q287*H287</f>
        <v>0</v>
      </c>
      <c r="S287" s="201">
        <v>0</v>
      </c>
      <c r="T287" s="202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3" t="s">
        <v>157</v>
      </c>
      <c r="AT287" s="203" t="s">
        <v>152</v>
      </c>
      <c r="AU287" s="203" t="s">
        <v>85</v>
      </c>
      <c r="AY287" s="18" t="s">
        <v>150</v>
      </c>
      <c r="BE287" s="204">
        <f>IF(N287="základní",J287,0)</f>
        <v>0</v>
      </c>
      <c r="BF287" s="204">
        <f>IF(N287="snížená",J287,0)</f>
        <v>0</v>
      </c>
      <c r="BG287" s="204">
        <f>IF(N287="zákl. přenesená",J287,0)</f>
        <v>0</v>
      </c>
      <c r="BH287" s="204">
        <f>IF(N287="sníž. přenesená",J287,0)</f>
        <v>0</v>
      </c>
      <c r="BI287" s="204">
        <f>IF(N287="nulová",J287,0)</f>
        <v>0</v>
      </c>
      <c r="BJ287" s="18" t="s">
        <v>83</v>
      </c>
      <c r="BK287" s="204">
        <f>ROUND(I287*H287,2)</f>
        <v>0</v>
      </c>
      <c r="BL287" s="18" t="s">
        <v>157</v>
      </c>
      <c r="BM287" s="203" t="s">
        <v>413</v>
      </c>
    </row>
    <row r="288" spans="1:65" s="2" customFormat="1" ht="19.5">
      <c r="A288" s="35"/>
      <c r="B288" s="36"/>
      <c r="C288" s="37"/>
      <c r="D288" s="205" t="s">
        <v>159</v>
      </c>
      <c r="E288" s="37"/>
      <c r="F288" s="206" t="s">
        <v>414</v>
      </c>
      <c r="G288" s="37"/>
      <c r="H288" s="37"/>
      <c r="I288" s="207"/>
      <c r="J288" s="37"/>
      <c r="K288" s="37"/>
      <c r="L288" s="40"/>
      <c r="M288" s="208"/>
      <c r="N288" s="209"/>
      <c r="O288" s="72"/>
      <c r="P288" s="72"/>
      <c r="Q288" s="72"/>
      <c r="R288" s="72"/>
      <c r="S288" s="72"/>
      <c r="T288" s="73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159</v>
      </c>
      <c r="AU288" s="18" t="s">
        <v>85</v>
      </c>
    </row>
    <row r="289" spans="1:65" s="2" customFormat="1" ht="24.2" customHeight="1">
      <c r="A289" s="35"/>
      <c r="B289" s="36"/>
      <c r="C289" s="192" t="s">
        <v>415</v>
      </c>
      <c r="D289" s="192" t="s">
        <v>152</v>
      </c>
      <c r="E289" s="193" t="s">
        <v>416</v>
      </c>
      <c r="F289" s="194" t="s">
        <v>417</v>
      </c>
      <c r="G289" s="195" t="s">
        <v>265</v>
      </c>
      <c r="H289" s="196">
        <v>50.738999999999997</v>
      </c>
      <c r="I289" s="197"/>
      <c r="J289" s="198">
        <f>ROUND(I289*H289,2)</f>
        <v>0</v>
      </c>
      <c r="K289" s="194" t="s">
        <v>321</v>
      </c>
      <c r="L289" s="40"/>
      <c r="M289" s="199" t="s">
        <v>1</v>
      </c>
      <c r="N289" s="200" t="s">
        <v>41</v>
      </c>
      <c r="O289" s="72"/>
      <c r="P289" s="201">
        <f>O289*H289</f>
        <v>0</v>
      </c>
      <c r="Q289" s="201">
        <v>0</v>
      </c>
      <c r="R289" s="201">
        <f>Q289*H289</f>
        <v>0</v>
      </c>
      <c r="S289" s="201">
        <v>0</v>
      </c>
      <c r="T289" s="202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3" t="s">
        <v>157</v>
      </c>
      <c r="AT289" s="203" t="s">
        <v>152</v>
      </c>
      <c r="AU289" s="203" t="s">
        <v>85</v>
      </c>
      <c r="AY289" s="18" t="s">
        <v>150</v>
      </c>
      <c r="BE289" s="204">
        <f>IF(N289="základní",J289,0)</f>
        <v>0</v>
      </c>
      <c r="BF289" s="204">
        <f>IF(N289="snížená",J289,0)</f>
        <v>0</v>
      </c>
      <c r="BG289" s="204">
        <f>IF(N289="zákl. přenesená",J289,0)</f>
        <v>0</v>
      </c>
      <c r="BH289" s="204">
        <f>IF(N289="sníž. přenesená",J289,0)</f>
        <v>0</v>
      </c>
      <c r="BI289" s="204">
        <f>IF(N289="nulová",J289,0)</f>
        <v>0</v>
      </c>
      <c r="BJ289" s="18" t="s">
        <v>83</v>
      </c>
      <c r="BK289" s="204">
        <f>ROUND(I289*H289,2)</f>
        <v>0</v>
      </c>
      <c r="BL289" s="18" t="s">
        <v>157</v>
      </c>
      <c r="BM289" s="203" t="s">
        <v>418</v>
      </c>
    </row>
    <row r="290" spans="1:65" s="2" customFormat="1" ht="39">
      <c r="A290" s="35"/>
      <c r="B290" s="36"/>
      <c r="C290" s="37"/>
      <c r="D290" s="205" t="s">
        <v>159</v>
      </c>
      <c r="E290" s="37"/>
      <c r="F290" s="206" t="s">
        <v>419</v>
      </c>
      <c r="G290" s="37"/>
      <c r="H290" s="37"/>
      <c r="I290" s="207"/>
      <c r="J290" s="37"/>
      <c r="K290" s="37"/>
      <c r="L290" s="40"/>
      <c r="M290" s="208"/>
      <c r="N290" s="209"/>
      <c r="O290" s="72"/>
      <c r="P290" s="72"/>
      <c r="Q290" s="72"/>
      <c r="R290" s="72"/>
      <c r="S290" s="72"/>
      <c r="T290" s="73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159</v>
      </c>
      <c r="AU290" s="18" t="s">
        <v>85</v>
      </c>
    </row>
    <row r="291" spans="1:65" s="15" customFormat="1">
      <c r="B291" s="236"/>
      <c r="C291" s="237"/>
      <c r="D291" s="205" t="s">
        <v>161</v>
      </c>
      <c r="E291" s="238" t="s">
        <v>1</v>
      </c>
      <c r="F291" s="239" t="s">
        <v>420</v>
      </c>
      <c r="G291" s="237"/>
      <c r="H291" s="238" t="s">
        <v>1</v>
      </c>
      <c r="I291" s="240"/>
      <c r="J291" s="237"/>
      <c r="K291" s="237"/>
      <c r="L291" s="241"/>
      <c r="M291" s="242"/>
      <c r="N291" s="243"/>
      <c r="O291" s="243"/>
      <c r="P291" s="243"/>
      <c r="Q291" s="243"/>
      <c r="R291" s="243"/>
      <c r="S291" s="243"/>
      <c r="T291" s="244"/>
      <c r="AT291" s="245" t="s">
        <v>161</v>
      </c>
      <c r="AU291" s="245" t="s">
        <v>85</v>
      </c>
      <c r="AV291" s="15" t="s">
        <v>83</v>
      </c>
      <c r="AW291" s="15" t="s">
        <v>33</v>
      </c>
      <c r="AX291" s="15" t="s">
        <v>76</v>
      </c>
      <c r="AY291" s="245" t="s">
        <v>150</v>
      </c>
    </row>
    <row r="292" spans="1:65" s="13" customFormat="1">
      <c r="B292" s="210"/>
      <c r="C292" s="211"/>
      <c r="D292" s="205" t="s">
        <v>161</v>
      </c>
      <c r="E292" s="212" t="s">
        <v>1</v>
      </c>
      <c r="F292" s="213" t="s">
        <v>421</v>
      </c>
      <c r="G292" s="211"/>
      <c r="H292" s="214">
        <v>54.125999999999998</v>
      </c>
      <c r="I292" s="215"/>
      <c r="J292" s="211"/>
      <c r="K292" s="211"/>
      <c r="L292" s="216"/>
      <c r="M292" s="217"/>
      <c r="N292" s="218"/>
      <c r="O292" s="218"/>
      <c r="P292" s="218"/>
      <c r="Q292" s="218"/>
      <c r="R292" s="218"/>
      <c r="S292" s="218"/>
      <c r="T292" s="219"/>
      <c r="AT292" s="220" t="s">
        <v>161</v>
      </c>
      <c r="AU292" s="220" t="s">
        <v>85</v>
      </c>
      <c r="AV292" s="13" t="s">
        <v>85</v>
      </c>
      <c r="AW292" s="13" t="s">
        <v>33</v>
      </c>
      <c r="AX292" s="13" t="s">
        <v>76</v>
      </c>
      <c r="AY292" s="220" t="s">
        <v>150</v>
      </c>
    </row>
    <row r="293" spans="1:65" s="13" customFormat="1">
      <c r="B293" s="210"/>
      <c r="C293" s="211"/>
      <c r="D293" s="205" t="s">
        <v>161</v>
      </c>
      <c r="E293" s="212" t="s">
        <v>1</v>
      </c>
      <c r="F293" s="213" t="s">
        <v>422</v>
      </c>
      <c r="G293" s="211"/>
      <c r="H293" s="214">
        <v>-0.59599999999999997</v>
      </c>
      <c r="I293" s="215"/>
      <c r="J293" s="211"/>
      <c r="K293" s="211"/>
      <c r="L293" s="216"/>
      <c r="M293" s="217"/>
      <c r="N293" s="218"/>
      <c r="O293" s="218"/>
      <c r="P293" s="218"/>
      <c r="Q293" s="218"/>
      <c r="R293" s="218"/>
      <c r="S293" s="218"/>
      <c r="T293" s="219"/>
      <c r="AT293" s="220" t="s">
        <v>161</v>
      </c>
      <c r="AU293" s="220" t="s">
        <v>85</v>
      </c>
      <c r="AV293" s="13" t="s">
        <v>85</v>
      </c>
      <c r="AW293" s="13" t="s">
        <v>33</v>
      </c>
      <c r="AX293" s="13" t="s">
        <v>76</v>
      </c>
      <c r="AY293" s="220" t="s">
        <v>150</v>
      </c>
    </row>
    <row r="294" spans="1:65" s="13" customFormat="1">
      <c r="B294" s="210"/>
      <c r="C294" s="211"/>
      <c r="D294" s="205" t="s">
        <v>161</v>
      </c>
      <c r="E294" s="212" t="s">
        <v>1</v>
      </c>
      <c r="F294" s="213" t="s">
        <v>423</v>
      </c>
      <c r="G294" s="211"/>
      <c r="H294" s="214">
        <v>-1.7849999999999999</v>
      </c>
      <c r="I294" s="215"/>
      <c r="J294" s="211"/>
      <c r="K294" s="211"/>
      <c r="L294" s="216"/>
      <c r="M294" s="217"/>
      <c r="N294" s="218"/>
      <c r="O294" s="218"/>
      <c r="P294" s="218"/>
      <c r="Q294" s="218"/>
      <c r="R294" s="218"/>
      <c r="S294" s="218"/>
      <c r="T294" s="219"/>
      <c r="AT294" s="220" t="s">
        <v>161</v>
      </c>
      <c r="AU294" s="220" t="s">
        <v>85</v>
      </c>
      <c r="AV294" s="13" t="s">
        <v>85</v>
      </c>
      <c r="AW294" s="13" t="s">
        <v>33</v>
      </c>
      <c r="AX294" s="13" t="s">
        <v>76</v>
      </c>
      <c r="AY294" s="220" t="s">
        <v>150</v>
      </c>
    </row>
    <row r="295" spans="1:65" s="13" customFormat="1">
      <c r="B295" s="210"/>
      <c r="C295" s="211"/>
      <c r="D295" s="205" t="s">
        <v>161</v>
      </c>
      <c r="E295" s="212" t="s">
        <v>1</v>
      </c>
      <c r="F295" s="213" t="s">
        <v>424</v>
      </c>
      <c r="G295" s="211"/>
      <c r="H295" s="214">
        <v>-0.35</v>
      </c>
      <c r="I295" s="215"/>
      <c r="J295" s="211"/>
      <c r="K295" s="211"/>
      <c r="L295" s="216"/>
      <c r="M295" s="217"/>
      <c r="N295" s="218"/>
      <c r="O295" s="218"/>
      <c r="P295" s="218"/>
      <c r="Q295" s="218"/>
      <c r="R295" s="218"/>
      <c r="S295" s="218"/>
      <c r="T295" s="219"/>
      <c r="AT295" s="220" t="s">
        <v>161</v>
      </c>
      <c r="AU295" s="220" t="s">
        <v>85</v>
      </c>
      <c r="AV295" s="13" t="s">
        <v>85</v>
      </c>
      <c r="AW295" s="13" t="s">
        <v>33</v>
      </c>
      <c r="AX295" s="13" t="s">
        <v>76</v>
      </c>
      <c r="AY295" s="220" t="s">
        <v>150</v>
      </c>
    </row>
    <row r="296" spans="1:65" s="13" customFormat="1">
      <c r="B296" s="210"/>
      <c r="C296" s="211"/>
      <c r="D296" s="205" t="s">
        <v>161</v>
      </c>
      <c r="E296" s="212" t="s">
        <v>1</v>
      </c>
      <c r="F296" s="213" t="s">
        <v>425</v>
      </c>
      <c r="G296" s="211"/>
      <c r="H296" s="214">
        <v>-0.65600000000000003</v>
      </c>
      <c r="I296" s="215"/>
      <c r="J296" s="211"/>
      <c r="K296" s="211"/>
      <c r="L296" s="216"/>
      <c r="M296" s="217"/>
      <c r="N296" s="218"/>
      <c r="O296" s="218"/>
      <c r="P296" s="218"/>
      <c r="Q296" s="218"/>
      <c r="R296" s="218"/>
      <c r="S296" s="218"/>
      <c r="T296" s="219"/>
      <c r="AT296" s="220" t="s">
        <v>161</v>
      </c>
      <c r="AU296" s="220" t="s">
        <v>85</v>
      </c>
      <c r="AV296" s="13" t="s">
        <v>85</v>
      </c>
      <c r="AW296" s="13" t="s">
        <v>33</v>
      </c>
      <c r="AX296" s="13" t="s">
        <v>76</v>
      </c>
      <c r="AY296" s="220" t="s">
        <v>150</v>
      </c>
    </row>
    <row r="297" spans="1:65" s="14" customFormat="1">
      <c r="B297" s="221"/>
      <c r="C297" s="222"/>
      <c r="D297" s="205" t="s">
        <v>161</v>
      </c>
      <c r="E297" s="223" t="s">
        <v>1</v>
      </c>
      <c r="F297" s="224" t="s">
        <v>163</v>
      </c>
      <c r="G297" s="222"/>
      <c r="H297" s="225">
        <v>50.738999999999997</v>
      </c>
      <c r="I297" s="226"/>
      <c r="J297" s="222"/>
      <c r="K297" s="222"/>
      <c r="L297" s="227"/>
      <c r="M297" s="228"/>
      <c r="N297" s="229"/>
      <c r="O297" s="229"/>
      <c r="P297" s="229"/>
      <c r="Q297" s="229"/>
      <c r="R297" s="229"/>
      <c r="S297" s="229"/>
      <c r="T297" s="230"/>
      <c r="AT297" s="231" t="s">
        <v>161</v>
      </c>
      <c r="AU297" s="231" t="s">
        <v>85</v>
      </c>
      <c r="AV297" s="14" t="s">
        <v>157</v>
      </c>
      <c r="AW297" s="14" t="s">
        <v>33</v>
      </c>
      <c r="AX297" s="14" t="s">
        <v>83</v>
      </c>
      <c r="AY297" s="231" t="s">
        <v>150</v>
      </c>
    </row>
    <row r="298" spans="1:65" s="2" customFormat="1" ht="24.2" customHeight="1">
      <c r="A298" s="35"/>
      <c r="B298" s="36"/>
      <c r="C298" s="192" t="s">
        <v>426</v>
      </c>
      <c r="D298" s="192" t="s">
        <v>152</v>
      </c>
      <c r="E298" s="193" t="s">
        <v>427</v>
      </c>
      <c r="F298" s="194" t="s">
        <v>428</v>
      </c>
      <c r="G298" s="195" t="s">
        <v>265</v>
      </c>
      <c r="H298" s="196">
        <v>205.29</v>
      </c>
      <c r="I298" s="197"/>
      <c r="J298" s="198">
        <f>ROUND(I298*H298,2)</f>
        <v>0</v>
      </c>
      <c r="K298" s="194" t="s">
        <v>156</v>
      </c>
      <c r="L298" s="40"/>
      <c r="M298" s="199" t="s">
        <v>1</v>
      </c>
      <c r="N298" s="200" t="s">
        <v>41</v>
      </c>
      <c r="O298" s="72"/>
      <c r="P298" s="201">
        <f>O298*H298</f>
        <v>0</v>
      </c>
      <c r="Q298" s="201">
        <v>0</v>
      </c>
      <c r="R298" s="201">
        <f>Q298*H298</f>
        <v>0</v>
      </c>
      <c r="S298" s="201">
        <v>0</v>
      </c>
      <c r="T298" s="202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3" t="s">
        <v>157</v>
      </c>
      <c r="AT298" s="203" t="s">
        <v>152</v>
      </c>
      <c r="AU298" s="203" t="s">
        <v>85</v>
      </c>
      <c r="AY298" s="18" t="s">
        <v>150</v>
      </c>
      <c r="BE298" s="204">
        <f>IF(N298="základní",J298,0)</f>
        <v>0</v>
      </c>
      <c r="BF298" s="204">
        <f>IF(N298="snížená",J298,0)</f>
        <v>0</v>
      </c>
      <c r="BG298" s="204">
        <f>IF(N298="zákl. přenesená",J298,0)</f>
        <v>0</v>
      </c>
      <c r="BH298" s="204">
        <f>IF(N298="sníž. přenesená",J298,0)</f>
        <v>0</v>
      </c>
      <c r="BI298" s="204">
        <f>IF(N298="nulová",J298,0)</f>
        <v>0</v>
      </c>
      <c r="BJ298" s="18" t="s">
        <v>83</v>
      </c>
      <c r="BK298" s="204">
        <f>ROUND(I298*H298,2)</f>
        <v>0</v>
      </c>
      <c r="BL298" s="18" t="s">
        <v>157</v>
      </c>
      <c r="BM298" s="203" t="s">
        <v>429</v>
      </c>
    </row>
    <row r="299" spans="1:65" s="2" customFormat="1" ht="19.5">
      <c r="A299" s="35"/>
      <c r="B299" s="36"/>
      <c r="C299" s="37"/>
      <c r="D299" s="205" t="s">
        <v>159</v>
      </c>
      <c r="E299" s="37"/>
      <c r="F299" s="206" t="s">
        <v>430</v>
      </c>
      <c r="G299" s="37"/>
      <c r="H299" s="37"/>
      <c r="I299" s="207"/>
      <c r="J299" s="37"/>
      <c r="K299" s="37"/>
      <c r="L299" s="40"/>
      <c r="M299" s="208"/>
      <c r="N299" s="209"/>
      <c r="O299" s="72"/>
      <c r="P299" s="72"/>
      <c r="Q299" s="72"/>
      <c r="R299" s="72"/>
      <c r="S299" s="72"/>
      <c r="T299" s="73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159</v>
      </c>
      <c r="AU299" s="18" t="s">
        <v>85</v>
      </c>
    </row>
    <row r="300" spans="1:65" s="15" customFormat="1">
      <c r="B300" s="236"/>
      <c r="C300" s="237"/>
      <c r="D300" s="205" t="s">
        <v>161</v>
      </c>
      <c r="E300" s="238" t="s">
        <v>1</v>
      </c>
      <c r="F300" s="239" t="s">
        <v>391</v>
      </c>
      <c r="G300" s="237"/>
      <c r="H300" s="238" t="s">
        <v>1</v>
      </c>
      <c r="I300" s="240"/>
      <c r="J300" s="237"/>
      <c r="K300" s="237"/>
      <c r="L300" s="241"/>
      <c r="M300" s="242"/>
      <c r="N300" s="243"/>
      <c r="O300" s="243"/>
      <c r="P300" s="243"/>
      <c r="Q300" s="243"/>
      <c r="R300" s="243"/>
      <c r="S300" s="243"/>
      <c r="T300" s="244"/>
      <c r="AT300" s="245" t="s">
        <v>161</v>
      </c>
      <c r="AU300" s="245" t="s">
        <v>85</v>
      </c>
      <c r="AV300" s="15" t="s">
        <v>83</v>
      </c>
      <c r="AW300" s="15" t="s">
        <v>33</v>
      </c>
      <c r="AX300" s="15" t="s">
        <v>76</v>
      </c>
      <c r="AY300" s="245" t="s">
        <v>150</v>
      </c>
    </row>
    <row r="301" spans="1:65" s="13" customFormat="1">
      <c r="B301" s="210"/>
      <c r="C301" s="211"/>
      <c r="D301" s="205" t="s">
        <v>161</v>
      </c>
      <c r="E301" s="212" t="s">
        <v>1</v>
      </c>
      <c r="F301" s="213" t="s">
        <v>431</v>
      </c>
      <c r="G301" s="211"/>
      <c r="H301" s="214">
        <v>66.375</v>
      </c>
      <c r="I301" s="215"/>
      <c r="J301" s="211"/>
      <c r="K301" s="211"/>
      <c r="L301" s="216"/>
      <c r="M301" s="217"/>
      <c r="N301" s="218"/>
      <c r="O301" s="218"/>
      <c r="P301" s="218"/>
      <c r="Q301" s="218"/>
      <c r="R301" s="218"/>
      <c r="S301" s="218"/>
      <c r="T301" s="219"/>
      <c r="AT301" s="220" t="s">
        <v>161</v>
      </c>
      <c r="AU301" s="220" t="s">
        <v>85</v>
      </c>
      <c r="AV301" s="13" t="s">
        <v>85</v>
      </c>
      <c r="AW301" s="13" t="s">
        <v>33</v>
      </c>
      <c r="AX301" s="13" t="s">
        <v>76</v>
      </c>
      <c r="AY301" s="220" t="s">
        <v>150</v>
      </c>
    </row>
    <row r="302" spans="1:65" s="13" customFormat="1">
      <c r="B302" s="210"/>
      <c r="C302" s="211"/>
      <c r="D302" s="205" t="s">
        <v>161</v>
      </c>
      <c r="E302" s="212" t="s">
        <v>1</v>
      </c>
      <c r="F302" s="213" t="s">
        <v>432</v>
      </c>
      <c r="G302" s="211"/>
      <c r="H302" s="214">
        <v>12.672000000000001</v>
      </c>
      <c r="I302" s="215"/>
      <c r="J302" s="211"/>
      <c r="K302" s="211"/>
      <c r="L302" s="216"/>
      <c r="M302" s="217"/>
      <c r="N302" s="218"/>
      <c r="O302" s="218"/>
      <c r="P302" s="218"/>
      <c r="Q302" s="218"/>
      <c r="R302" s="218"/>
      <c r="S302" s="218"/>
      <c r="T302" s="219"/>
      <c r="AT302" s="220" t="s">
        <v>161</v>
      </c>
      <c r="AU302" s="220" t="s">
        <v>85</v>
      </c>
      <c r="AV302" s="13" t="s">
        <v>85</v>
      </c>
      <c r="AW302" s="13" t="s">
        <v>33</v>
      </c>
      <c r="AX302" s="13" t="s">
        <v>76</v>
      </c>
      <c r="AY302" s="220" t="s">
        <v>150</v>
      </c>
    </row>
    <row r="303" spans="1:65" s="13" customFormat="1">
      <c r="B303" s="210"/>
      <c r="C303" s="211"/>
      <c r="D303" s="205" t="s">
        <v>161</v>
      </c>
      <c r="E303" s="212" t="s">
        <v>1</v>
      </c>
      <c r="F303" s="213" t="s">
        <v>433</v>
      </c>
      <c r="G303" s="211"/>
      <c r="H303" s="214">
        <v>5.31</v>
      </c>
      <c r="I303" s="215"/>
      <c r="J303" s="211"/>
      <c r="K303" s="211"/>
      <c r="L303" s="216"/>
      <c r="M303" s="217"/>
      <c r="N303" s="218"/>
      <c r="O303" s="218"/>
      <c r="P303" s="218"/>
      <c r="Q303" s="218"/>
      <c r="R303" s="218"/>
      <c r="S303" s="218"/>
      <c r="T303" s="219"/>
      <c r="AT303" s="220" t="s">
        <v>161</v>
      </c>
      <c r="AU303" s="220" t="s">
        <v>85</v>
      </c>
      <c r="AV303" s="13" t="s">
        <v>85</v>
      </c>
      <c r="AW303" s="13" t="s">
        <v>33</v>
      </c>
      <c r="AX303" s="13" t="s">
        <v>76</v>
      </c>
      <c r="AY303" s="220" t="s">
        <v>150</v>
      </c>
    </row>
    <row r="304" spans="1:65" s="13" customFormat="1">
      <c r="B304" s="210"/>
      <c r="C304" s="211"/>
      <c r="D304" s="205" t="s">
        <v>161</v>
      </c>
      <c r="E304" s="212" t="s">
        <v>1</v>
      </c>
      <c r="F304" s="213" t="s">
        <v>434</v>
      </c>
      <c r="G304" s="211"/>
      <c r="H304" s="214">
        <v>68.400000000000006</v>
      </c>
      <c r="I304" s="215"/>
      <c r="J304" s="211"/>
      <c r="K304" s="211"/>
      <c r="L304" s="216"/>
      <c r="M304" s="217"/>
      <c r="N304" s="218"/>
      <c r="O304" s="218"/>
      <c r="P304" s="218"/>
      <c r="Q304" s="218"/>
      <c r="R304" s="218"/>
      <c r="S304" s="218"/>
      <c r="T304" s="219"/>
      <c r="AT304" s="220" t="s">
        <v>161</v>
      </c>
      <c r="AU304" s="220" t="s">
        <v>85</v>
      </c>
      <c r="AV304" s="13" t="s">
        <v>85</v>
      </c>
      <c r="AW304" s="13" t="s">
        <v>33</v>
      </c>
      <c r="AX304" s="13" t="s">
        <v>76</v>
      </c>
      <c r="AY304" s="220" t="s">
        <v>150</v>
      </c>
    </row>
    <row r="305" spans="1:65" s="13" customFormat="1">
      <c r="B305" s="210"/>
      <c r="C305" s="211"/>
      <c r="D305" s="205" t="s">
        <v>161</v>
      </c>
      <c r="E305" s="212" t="s">
        <v>1</v>
      </c>
      <c r="F305" s="213" t="s">
        <v>435</v>
      </c>
      <c r="G305" s="211"/>
      <c r="H305" s="214">
        <v>4.0339999999999998</v>
      </c>
      <c r="I305" s="215"/>
      <c r="J305" s="211"/>
      <c r="K305" s="211"/>
      <c r="L305" s="216"/>
      <c r="M305" s="217"/>
      <c r="N305" s="218"/>
      <c r="O305" s="218"/>
      <c r="P305" s="218"/>
      <c r="Q305" s="218"/>
      <c r="R305" s="218"/>
      <c r="S305" s="218"/>
      <c r="T305" s="219"/>
      <c r="AT305" s="220" t="s">
        <v>161</v>
      </c>
      <c r="AU305" s="220" t="s">
        <v>85</v>
      </c>
      <c r="AV305" s="13" t="s">
        <v>85</v>
      </c>
      <c r="AW305" s="13" t="s">
        <v>33</v>
      </c>
      <c r="AX305" s="13" t="s">
        <v>76</v>
      </c>
      <c r="AY305" s="220" t="s">
        <v>150</v>
      </c>
    </row>
    <row r="306" spans="1:65" s="13" customFormat="1">
      <c r="B306" s="210"/>
      <c r="C306" s="211"/>
      <c r="D306" s="205" t="s">
        <v>161</v>
      </c>
      <c r="E306" s="212" t="s">
        <v>1</v>
      </c>
      <c r="F306" s="213" t="s">
        <v>436</v>
      </c>
      <c r="G306" s="211"/>
      <c r="H306" s="214">
        <v>1.5760000000000001</v>
      </c>
      <c r="I306" s="215"/>
      <c r="J306" s="211"/>
      <c r="K306" s="211"/>
      <c r="L306" s="216"/>
      <c r="M306" s="217"/>
      <c r="N306" s="218"/>
      <c r="O306" s="218"/>
      <c r="P306" s="218"/>
      <c r="Q306" s="218"/>
      <c r="R306" s="218"/>
      <c r="S306" s="218"/>
      <c r="T306" s="219"/>
      <c r="AT306" s="220" t="s">
        <v>161</v>
      </c>
      <c r="AU306" s="220" t="s">
        <v>85</v>
      </c>
      <c r="AV306" s="13" t="s">
        <v>85</v>
      </c>
      <c r="AW306" s="13" t="s">
        <v>33</v>
      </c>
      <c r="AX306" s="13" t="s">
        <v>76</v>
      </c>
      <c r="AY306" s="220" t="s">
        <v>150</v>
      </c>
    </row>
    <row r="307" spans="1:65" s="13" customFormat="1">
      <c r="B307" s="210"/>
      <c r="C307" s="211"/>
      <c r="D307" s="205" t="s">
        <v>161</v>
      </c>
      <c r="E307" s="212" t="s">
        <v>1</v>
      </c>
      <c r="F307" s="213" t="s">
        <v>437</v>
      </c>
      <c r="G307" s="211"/>
      <c r="H307" s="214">
        <v>26.01</v>
      </c>
      <c r="I307" s="215"/>
      <c r="J307" s="211"/>
      <c r="K307" s="211"/>
      <c r="L307" s="216"/>
      <c r="M307" s="217"/>
      <c r="N307" s="218"/>
      <c r="O307" s="218"/>
      <c r="P307" s="218"/>
      <c r="Q307" s="218"/>
      <c r="R307" s="218"/>
      <c r="S307" s="218"/>
      <c r="T307" s="219"/>
      <c r="AT307" s="220" t="s">
        <v>161</v>
      </c>
      <c r="AU307" s="220" t="s">
        <v>85</v>
      </c>
      <c r="AV307" s="13" t="s">
        <v>85</v>
      </c>
      <c r="AW307" s="13" t="s">
        <v>33</v>
      </c>
      <c r="AX307" s="13" t="s">
        <v>76</v>
      </c>
      <c r="AY307" s="220" t="s">
        <v>150</v>
      </c>
    </row>
    <row r="308" spans="1:65" s="13" customFormat="1">
      <c r="B308" s="210"/>
      <c r="C308" s="211"/>
      <c r="D308" s="205" t="s">
        <v>161</v>
      </c>
      <c r="E308" s="212" t="s">
        <v>1</v>
      </c>
      <c r="F308" s="213" t="s">
        <v>438</v>
      </c>
      <c r="G308" s="211"/>
      <c r="H308" s="214">
        <v>6.258</v>
      </c>
      <c r="I308" s="215"/>
      <c r="J308" s="211"/>
      <c r="K308" s="211"/>
      <c r="L308" s="216"/>
      <c r="M308" s="217"/>
      <c r="N308" s="218"/>
      <c r="O308" s="218"/>
      <c r="P308" s="218"/>
      <c r="Q308" s="218"/>
      <c r="R308" s="218"/>
      <c r="S308" s="218"/>
      <c r="T308" s="219"/>
      <c r="AT308" s="220" t="s">
        <v>161</v>
      </c>
      <c r="AU308" s="220" t="s">
        <v>85</v>
      </c>
      <c r="AV308" s="13" t="s">
        <v>85</v>
      </c>
      <c r="AW308" s="13" t="s">
        <v>33</v>
      </c>
      <c r="AX308" s="13" t="s">
        <v>76</v>
      </c>
      <c r="AY308" s="220" t="s">
        <v>150</v>
      </c>
    </row>
    <row r="309" spans="1:65" s="13" customFormat="1">
      <c r="B309" s="210"/>
      <c r="C309" s="211"/>
      <c r="D309" s="205" t="s">
        <v>161</v>
      </c>
      <c r="E309" s="212" t="s">
        <v>1</v>
      </c>
      <c r="F309" s="213" t="s">
        <v>439</v>
      </c>
      <c r="G309" s="211"/>
      <c r="H309" s="214">
        <v>2.6549999999999998</v>
      </c>
      <c r="I309" s="215"/>
      <c r="J309" s="211"/>
      <c r="K309" s="211"/>
      <c r="L309" s="216"/>
      <c r="M309" s="217"/>
      <c r="N309" s="218"/>
      <c r="O309" s="218"/>
      <c r="P309" s="218"/>
      <c r="Q309" s="218"/>
      <c r="R309" s="218"/>
      <c r="S309" s="218"/>
      <c r="T309" s="219"/>
      <c r="AT309" s="220" t="s">
        <v>161</v>
      </c>
      <c r="AU309" s="220" t="s">
        <v>85</v>
      </c>
      <c r="AV309" s="13" t="s">
        <v>85</v>
      </c>
      <c r="AW309" s="13" t="s">
        <v>33</v>
      </c>
      <c r="AX309" s="13" t="s">
        <v>76</v>
      </c>
      <c r="AY309" s="220" t="s">
        <v>150</v>
      </c>
    </row>
    <row r="310" spans="1:65" s="13" customFormat="1">
      <c r="B310" s="210"/>
      <c r="C310" s="211"/>
      <c r="D310" s="205" t="s">
        <v>161</v>
      </c>
      <c r="E310" s="212" t="s">
        <v>1</v>
      </c>
      <c r="F310" s="213" t="s">
        <v>440</v>
      </c>
      <c r="G310" s="211"/>
      <c r="H310" s="214">
        <v>12</v>
      </c>
      <c r="I310" s="215"/>
      <c r="J310" s="211"/>
      <c r="K310" s="211"/>
      <c r="L310" s="216"/>
      <c r="M310" s="217"/>
      <c r="N310" s="218"/>
      <c r="O310" s="218"/>
      <c r="P310" s="218"/>
      <c r="Q310" s="218"/>
      <c r="R310" s="218"/>
      <c r="S310" s="218"/>
      <c r="T310" s="219"/>
      <c r="AT310" s="220" t="s">
        <v>161</v>
      </c>
      <c r="AU310" s="220" t="s">
        <v>85</v>
      </c>
      <c r="AV310" s="13" t="s">
        <v>85</v>
      </c>
      <c r="AW310" s="13" t="s">
        <v>33</v>
      </c>
      <c r="AX310" s="13" t="s">
        <v>76</v>
      </c>
      <c r="AY310" s="220" t="s">
        <v>150</v>
      </c>
    </row>
    <row r="311" spans="1:65" s="14" customFormat="1">
      <c r="B311" s="221"/>
      <c r="C311" s="222"/>
      <c r="D311" s="205" t="s">
        <v>161</v>
      </c>
      <c r="E311" s="223" t="s">
        <v>1</v>
      </c>
      <c r="F311" s="224" t="s">
        <v>163</v>
      </c>
      <c r="G311" s="222"/>
      <c r="H311" s="225">
        <v>205.29</v>
      </c>
      <c r="I311" s="226"/>
      <c r="J311" s="222"/>
      <c r="K311" s="222"/>
      <c r="L311" s="227"/>
      <c r="M311" s="228"/>
      <c r="N311" s="229"/>
      <c r="O311" s="229"/>
      <c r="P311" s="229"/>
      <c r="Q311" s="229"/>
      <c r="R311" s="229"/>
      <c r="S311" s="229"/>
      <c r="T311" s="230"/>
      <c r="AT311" s="231" t="s">
        <v>161</v>
      </c>
      <c r="AU311" s="231" t="s">
        <v>85</v>
      </c>
      <c r="AV311" s="14" t="s">
        <v>157</v>
      </c>
      <c r="AW311" s="14" t="s">
        <v>33</v>
      </c>
      <c r="AX311" s="14" t="s">
        <v>83</v>
      </c>
      <c r="AY311" s="231" t="s">
        <v>150</v>
      </c>
    </row>
    <row r="312" spans="1:65" s="12" customFormat="1" ht="22.9" customHeight="1">
      <c r="B312" s="176"/>
      <c r="C312" s="177"/>
      <c r="D312" s="178" t="s">
        <v>75</v>
      </c>
      <c r="E312" s="190" t="s">
        <v>441</v>
      </c>
      <c r="F312" s="190" t="s">
        <v>442</v>
      </c>
      <c r="G312" s="177"/>
      <c r="H312" s="177"/>
      <c r="I312" s="180"/>
      <c r="J312" s="191">
        <f>BK312</f>
        <v>0</v>
      </c>
      <c r="K312" s="177"/>
      <c r="L312" s="182"/>
      <c r="M312" s="183"/>
      <c r="N312" s="184"/>
      <c r="O312" s="184"/>
      <c r="P312" s="185">
        <f>SUM(P313:P330)</f>
        <v>0</v>
      </c>
      <c r="Q312" s="184"/>
      <c r="R312" s="185">
        <f>SUM(R313:R330)</f>
        <v>51.751247709999994</v>
      </c>
      <c r="S312" s="184"/>
      <c r="T312" s="186">
        <f>SUM(T313:T330)</f>
        <v>0</v>
      </c>
      <c r="AR312" s="187" t="s">
        <v>83</v>
      </c>
      <c r="AT312" s="188" t="s">
        <v>75</v>
      </c>
      <c r="AU312" s="188" t="s">
        <v>83</v>
      </c>
      <c r="AY312" s="187" t="s">
        <v>150</v>
      </c>
      <c r="BK312" s="189">
        <f>SUM(BK313:BK330)</f>
        <v>0</v>
      </c>
    </row>
    <row r="313" spans="1:65" s="2" customFormat="1" ht="24.2" customHeight="1">
      <c r="A313" s="35"/>
      <c r="B313" s="36"/>
      <c r="C313" s="192" t="s">
        <v>443</v>
      </c>
      <c r="D313" s="192" t="s">
        <v>152</v>
      </c>
      <c r="E313" s="193" t="s">
        <v>444</v>
      </c>
      <c r="F313" s="194" t="s">
        <v>445</v>
      </c>
      <c r="G313" s="195" t="s">
        <v>155</v>
      </c>
      <c r="H313" s="196">
        <v>11.932</v>
      </c>
      <c r="I313" s="197"/>
      <c r="J313" s="198">
        <f>ROUND(I313*H313,2)</f>
        <v>0</v>
      </c>
      <c r="K313" s="194" t="s">
        <v>156</v>
      </c>
      <c r="L313" s="40"/>
      <c r="M313" s="199" t="s">
        <v>1</v>
      </c>
      <c r="N313" s="200" t="s">
        <v>41</v>
      </c>
      <c r="O313" s="72"/>
      <c r="P313" s="201">
        <f>O313*H313</f>
        <v>0</v>
      </c>
      <c r="Q313" s="201">
        <v>2.5018699999999998</v>
      </c>
      <c r="R313" s="201">
        <f>Q313*H313</f>
        <v>29.85231284</v>
      </c>
      <c r="S313" s="201">
        <v>0</v>
      </c>
      <c r="T313" s="202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3" t="s">
        <v>157</v>
      </c>
      <c r="AT313" s="203" t="s">
        <v>152</v>
      </c>
      <c r="AU313" s="203" t="s">
        <v>85</v>
      </c>
      <c r="AY313" s="18" t="s">
        <v>150</v>
      </c>
      <c r="BE313" s="204">
        <f>IF(N313="základní",J313,0)</f>
        <v>0</v>
      </c>
      <c r="BF313" s="204">
        <f>IF(N313="snížená",J313,0)</f>
        <v>0</v>
      </c>
      <c r="BG313" s="204">
        <f>IF(N313="zákl. přenesená",J313,0)</f>
        <v>0</v>
      </c>
      <c r="BH313" s="204">
        <f>IF(N313="sníž. přenesená",J313,0)</f>
        <v>0</v>
      </c>
      <c r="BI313" s="204">
        <f>IF(N313="nulová",J313,0)</f>
        <v>0</v>
      </c>
      <c r="BJ313" s="18" t="s">
        <v>83</v>
      </c>
      <c r="BK313" s="204">
        <f>ROUND(I313*H313,2)</f>
        <v>0</v>
      </c>
      <c r="BL313" s="18" t="s">
        <v>157</v>
      </c>
      <c r="BM313" s="203" t="s">
        <v>446</v>
      </c>
    </row>
    <row r="314" spans="1:65" s="2" customFormat="1" ht="19.5">
      <c r="A314" s="35"/>
      <c r="B314" s="36"/>
      <c r="C314" s="37"/>
      <c r="D314" s="205" t="s">
        <v>159</v>
      </c>
      <c r="E314" s="37"/>
      <c r="F314" s="206" t="s">
        <v>447</v>
      </c>
      <c r="G314" s="37"/>
      <c r="H314" s="37"/>
      <c r="I314" s="207"/>
      <c r="J314" s="37"/>
      <c r="K314" s="37"/>
      <c r="L314" s="40"/>
      <c r="M314" s="208"/>
      <c r="N314" s="209"/>
      <c r="O314" s="72"/>
      <c r="P314" s="72"/>
      <c r="Q314" s="72"/>
      <c r="R314" s="72"/>
      <c r="S314" s="72"/>
      <c r="T314" s="73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159</v>
      </c>
      <c r="AU314" s="18" t="s">
        <v>85</v>
      </c>
    </row>
    <row r="315" spans="1:65" s="2" customFormat="1" ht="24.2" customHeight="1">
      <c r="A315" s="35"/>
      <c r="B315" s="36"/>
      <c r="C315" s="192" t="s">
        <v>448</v>
      </c>
      <c r="D315" s="192" t="s">
        <v>152</v>
      </c>
      <c r="E315" s="193" t="s">
        <v>449</v>
      </c>
      <c r="F315" s="194" t="s">
        <v>450</v>
      </c>
      <c r="G315" s="195" t="s">
        <v>155</v>
      </c>
      <c r="H315" s="196">
        <v>4.7690000000000001</v>
      </c>
      <c r="I315" s="197"/>
      <c r="J315" s="198">
        <f>ROUND(I315*H315,2)</f>
        <v>0</v>
      </c>
      <c r="K315" s="194" t="s">
        <v>156</v>
      </c>
      <c r="L315" s="40"/>
      <c r="M315" s="199" t="s">
        <v>1</v>
      </c>
      <c r="N315" s="200" t="s">
        <v>41</v>
      </c>
      <c r="O315" s="72"/>
      <c r="P315" s="201">
        <f>O315*H315</f>
        <v>0</v>
      </c>
      <c r="Q315" s="201">
        <v>2.5018699999999998</v>
      </c>
      <c r="R315" s="201">
        <f>Q315*H315</f>
        <v>11.93141803</v>
      </c>
      <c r="S315" s="201">
        <v>0</v>
      </c>
      <c r="T315" s="202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3" t="s">
        <v>157</v>
      </c>
      <c r="AT315" s="203" t="s">
        <v>152</v>
      </c>
      <c r="AU315" s="203" t="s">
        <v>85</v>
      </c>
      <c r="AY315" s="18" t="s">
        <v>150</v>
      </c>
      <c r="BE315" s="204">
        <f>IF(N315="základní",J315,0)</f>
        <v>0</v>
      </c>
      <c r="BF315" s="204">
        <f>IF(N315="snížená",J315,0)</f>
        <v>0</v>
      </c>
      <c r="BG315" s="204">
        <f>IF(N315="zákl. přenesená",J315,0)</f>
        <v>0</v>
      </c>
      <c r="BH315" s="204">
        <f>IF(N315="sníž. přenesená",J315,0)</f>
        <v>0</v>
      </c>
      <c r="BI315" s="204">
        <f>IF(N315="nulová",J315,0)</f>
        <v>0</v>
      </c>
      <c r="BJ315" s="18" t="s">
        <v>83</v>
      </c>
      <c r="BK315" s="204">
        <f>ROUND(I315*H315,2)</f>
        <v>0</v>
      </c>
      <c r="BL315" s="18" t="s">
        <v>157</v>
      </c>
      <c r="BM315" s="203" t="s">
        <v>451</v>
      </c>
    </row>
    <row r="316" spans="1:65" s="2" customFormat="1" ht="19.5">
      <c r="A316" s="35"/>
      <c r="B316" s="36"/>
      <c r="C316" s="37"/>
      <c r="D316" s="205" t="s">
        <v>159</v>
      </c>
      <c r="E316" s="37"/>
      <c r="F316" s="206" t="s">
        <v>452</v>
      </c>
      <c r="G316" s="37"/>
      <c r="H316" s="37"/>
      <c r="I316" s="207"/>
      <c r="J316" s="37"/>
      <c r="K316" s="37"/>
      <c r="L316" s="40"/>
      <c r="M316" s="208"/>
      <c r="N316" s="209"/>
      <c r="O316" s="72"/>
      <c r="P316" s="72"/>
      <c r="Q316" s="72"/>
      <c r="R316" s="72"/>
      <c r="S316" s="72"/>
      <c r="T316" s="73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159</v>
      </c>
      <c r="AU316" s="18" t="s">
        <v>85</v>
      </c>
    </row>
    <row r="317" spans="1:65" s="2" customFormat="1" ht="24.2" customHeight="1">
      <c r="A317" s="35"/>
      <c r="B317" s="36"/>
      <c r="C317" s="192" t="s">
        <v>453</v>
      </c>
      <c r="D317" s="192" t="s">
        <v>152</v>
      </c>
      <c r="E317" s="193" t="s">
        <v>454</v>
      </c>
      <c r="F317" s="194" t="s">
        <v>455</v>
      </c>
      <c r="G317" s="195" t="s">
        <v>155</v>
      </c>
      <c r="H317" s="196">
        <v>2.3839999999999999</v>
      </c>
      <c r="I317" s="197"/>
      <c r="J317" s="198">
        <f>ROUND(I317*H317,2)</f>
        <v>0</v>
      </c>
      <c r="K317" s="194" t="s">
        <v>156</v>
      </c>
      <c r="L317" s="40"/>
      <c r="M317" s="199" t="s">
        <v>1</v>
      </c>
      <c r="N317" s="200" t="s">
        <v>41</v>
      </c>
      <c r="O317" s="72"/>
      <c r="P317" s="201">
        <f>O317*H317</f>
        <v>0</v>
      </c>
      <c r="Q317" s="201">
        <v>0.02</v>
      </c>
      <c r="R317" s="201">
        <f>Q317*H317</f>
        <v>4.768E-2</v>
      </c>
      <c r="S317" s="201">
        <v>0</v>
      </c>
      <c r="T317" s="202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3" t="s">
        <v>157</v>
      </c>
      <c r="AT317" s="203" t="s">
        <v>152</v>
      </c>
      <c r="AU317" s="203" t="s">
        <v>85</v>
      </c>
      <c r="AY317" s="18" t="s">
        <v>150</v>
      </c>
      <c r="BE317" s="204">
        <f>IF(N317="základní",J317,0)</f>
        <v>0</v>
      </c>
      <c r="BF317" s="204">
        <f>IF(N317="snížená",J317,0)</f>
        <v>0</v>
      </c>
      <c r="BG317" s="204">
        <f>IF(N317="zákl. přenesená",J317,0)</f>
        <v>0</v>
      </c>
      <c r="BH317" s="204">
        <f>IF(N317="sníž. přenesená",J317,0)</f>
        <v>0</v>
      </c>
      <c r="BI317" s="204">
        <f>IF(N317="nulová",J317,0)</f>
        <v>0</v>
      </c>
      <c r="BJ317" s="18" t="s">
        <v>83</v>
      </c>
      <c r="BK317" s="204">
        <f>ROUND(I317*H317,2)</f>
        <v>0</v>
      </c>
      <c r="BL317" s="18" t="s">
        <v>157</v>
      </c>
      <c r="BM317" s="203" t="s">
        <v>456</v>
      </c>
    </row>
    <row r="318" spans="1:65" s="2" customFormat="1" ht="29.25">
      <c r="A318" s="35"/>
      <c r="B318" s="36"/>
      <c r="C318" s="37"/>
      <c r="D318" s="205" t="s">
        <v>159</v>
      </c>
      <c r="E318" s="37"/>
      <c r="F318" s="206" t="s">
        <v>457</v>
      </c>
      <c r="G318" s="37"/>
      <c r="H318" s="37"/>
      <c r="I318" s="207"/>
      <c r="J318" s="37"/>
      <c r="K318" s="37"/>
      <c r="L318" s="40"/>
      <c r="M318" s="208"/>
      <c r="N318" s="209"/>
      <c r="O318" s="72"/>
      <c r="P318" s="72"/>
      <c r="Q318" s="72"/>
      <c r="R318" s="72"/>
      <c r="S318" s="72"/>
      <c r="T318" s="73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159</v>
      </c>
      <c r="AU318" s="18" t="s">
        <v>85</v>
      </c>
    </row>
    <row r="319" spans="1:65" s="2" customFormat="1" ht="24.2" customHeight="1">
      <c r="A319" s="35"/>
      <c r="B319" s="36"/>
      <c r="C319" s="192" t="s">
        <v>458</v>
      </c>
      <c r="D319" s="192" t="s">
        <v>152</v>
      </c>
      <c r="E319" s="193" t="s">
        <v>459</v>
      </c>
      <c r="F319" s="194" t="s">
        <v>460</v>
      </c>
      <c r="G319" s="195" t="s">
        <v>155</v>
      </c>
      <c r="H319" s="196">
        <v>11.932</v>
      </c>
      <c r="I319" s="197"/>
      <c r="J319" s="198">
        <f>ROUND(I319*H319,2)</f>
        <v>0</v>
      </c>
      <c r="K319" s="194" t="s">
        <v>156</v>
      </c>
      <c r="L319" s="40"/>
      <c r="M319" s="199" t="s">
        <v>1</v>
      </c>
      <c r="N319" s="200" t="s">
        <v>41</v>
      </c>
      <c r="O319" s="72"/>
      <c r="P319" s="201">
        <f>O319*H319</f>
        <v>0</v>
      </c>
      <c r="Q319" s="201">
        <v>0</v>
      </c>
      <c r="R319" s="201">
        <f>Q319*H319</f>
        <v>0</v>
      </c>
      <c r="S319" s="201">
        <v>0</v>
      </c>
      <c r="T319" s="202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3" t="s">
        <v>157</v>
      </c>
      <c r="AT319" s="203" t="s">
        <v>152</v>
      </c>
      <c r="AU319" s="203" t="s">
        <v>85</v>
      </c>
      <c r="AY319" s="18" t="s">
        <v>150</v>
      </c>
      <c r="BE319" s="204">
        <f>IF(N319="základní",J319,0)</f>
        <v>0</v>
      </c>
      <c r="BF319" s="204">
        <f>IF(N319="snížená",J319,0)</f>
        <v>0</v>
      </c>
      <c r="BG319" s="204">
        <f>IF(N319="zákl. přenesená",J319,0)</f>
        <v>0</v>
      </c>
      <c r="BH319" s="204">
        <f>IF(N319="sníž. přenesená",J319,0)</f>
        <v>0</v>
      </c>
      <c r="BI319" s="204">
        <f>IF(N319="nulová",J319,0)</f>
        <v>0</v>
      </c>
      <c r="BJ319" s="18" t="s">
        <v>83</v>
      </c>
      <c r="BK319" s="204">
        <f>ROUND(I319*H319,2)</f>
        <v>0</v>
      </c>
      <c r="BL319" s="18" t="s">
        <v>157</v>
      </c>
      <c r="BM319" s="203" t="s">
        <v>461</v>
      </c>
    </row>
    <row r="320" spans="1:65" s="2" customFormat="1" ht="29.25">
      <c r="A320" s="35"/>
      <c r="B320" s="36"/>
      <c r="C320" s="37"/>
      <c r="D320" s="205" t="s">
        <v>159</v>
      </c>
      <c r="E320" s="37"/>
      <c r="F320" s="206" t="s">
        <v>462</v>
      </c>
      <c r="G320" s="37"/>
      <c r="H320" s="37"/>
      <c r="I320" s="207"/>
      <c r="J320" s="37"/>
      <c r="K320" s="37"/>
      <c r="L320" s="40"/>
      <c r="M320" s="208"/>
      <c r="N320" s="209"/>
      <c r="O320" s="72"/>
      <c r="P320" s="72"/>
      <c r="Q320" s="72"/>
      <c r="R320" s="72"/>
      <c r="S320" s="72"/>
      <c r="T320" s="73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159</v>
      </c>
      <c r="AU320" s="18" t="s">
        <v>85</v>
      </c>
    </row>
    <row r="321" spans="1:65" s="2" customFormat="1" ht="24.2" customHeight="1">
      <c r="A321" s="35"/>
      <c r="B321" s="36"/>
      <c r="C321" s="192" t="s">
        <v>463</v>
      </c>
      <c r="D321" s="192" t="s">
        <v>152</v>
      </c>
      <c r="E321" s="193" t="s">
        <v>464</v>
      </c>
      <c r="F321" s="194" t="s">
        <v>465</v>
      </c>
      <c r="G321" s="195" t="s">
        <v>155</v>
      </c>
      <c r="H321" s="196">
        <v>4.7690000000000001</v>
      </c>
      <c r="I321" s="197"/>
      <c r="J321" s="198">
        <f>ROUND(I321*H321,2)</f>
        <v>0</v>
      </c>
      <c r="K321" s="194" t="s">
        <v>156</v>
      </c>
      <c r="L321" s="40"/>
      <c r="M321" s="199" t="s">
        <v>1</v>
      </c>
      <c r="N321" s="200" t="s">
        <v>41</v>
      </c>
      <c r="O321" s="72"/>
      <c r="P321" s="201">
        <f>O321*H321</f>
        <v>0</v>
      </c>
      <c r="Q321" s="201">
        <v>0</v>
      </c>
      <c r="R321" s="201">
        <f>Q321*H321</f>
        <v>0</v>
      </c>
      <c r="S321" s="201">
        <v>0</v>
      </c>
      <c r="T321" s="202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3" t="s">
        <v>157</v>
      </c>
      <c r="AT321" s="203" t="s">
        <v>152</v>
      </c>
      <c r="AU321" s="203" t="s">
        <v>85</v>
      </c>
      <c r="AY321" s="18" t="s">
        <v>150</v>
      </c>
      <c r="BE321" s="204">
        <f>IF(N321="základní",J321,0)</f>
        <v>0</v>
      </c>
      <c r="BF321" s="204">
        <f>IF(N321="snížená",J321,0)</f>
        <v>0</v>
      </c>
      <c r="BG321" s="204">
        <f>IF(N321="zákl. přenesená",J321,0)</f>
        <v>0</v>
      </c>
      <c r="BH321" s="204">
        <f>IF(N321="sníž. přenesená",J321,0)</f>
        <v>0</v>
      </c>
      <c r="BI321" s="204">
        <f>IF(N321="nulová",J321,0)</f>
        <v>0</v>
      </c>
      <c r="BJ321" s="18" t="s">
        <v>83</v>
      </c>
      <c r="BK321" s="204">
        <f>ROUND(I321*H321,2)</f>
        <v>0</v>
      </c>
      <c r="BL321" s="18" t="s">
        <v>157</v>
      </c>
      <c r="BM321" s="203" t="s">
        <v>466</v>
      </c>
    </row>
    <row r="322" spans="1:65" s="2" customFormat="1" ht="29.25">
      <c r="A322" s="35"/>
      <c r="B322" s="36"/>
      <c r="C322" s="37"/>
      <c r="D322" s="205" t="s">
        <v>159</v>
      </c>
      <c r="E322" s="37"/>
      <c r="F322" s="206" t="s">
        <v>467</v>
      </c>
      <c r="G322" s="37"/>
      <c r="H322" s="37"/>
      <c r="I322" s="207"/>
      <c r="J322" s="37"/>
      <c r="K322" s="37"/>
      <c r="L322" s="40"/>
      <c r="M322" s="208"/>
      <c r="N322" s="209"/>
      <c r="O322" s="72"/>
      <c r="P322" s="72"/>
      <c r="Q322" s="72"/>
      <c r="R322" s="72"/>
      <c r="S322" s="72"/>
      <c r="T322" s="73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159</v>
      </c>
      <c r="AU322" s="18" t="s">
        <v>85</v>
      </c>
    </row>
    <row r="323" spans="1:65" s="2" customFormat="1" ht="16.5" customHeight="1">
      <c r="A323" s="35"/>
      <c r="B323" s="36"/>
      <c r="C323" s="192" t="s">
        <v>468</v>
      </c>
      <c r="D323" s="192" t="s">
        <v>152</v>
      </c>
      <c r="E323" s="193" t="s">
        <v>469</v>
      </c>
      <c r="F323" s="194" t="s">
        <v>470</v>
      </c>
      <c r="G323" s="195" t="s">
        <v>171</v>
      </c>
      <c r="H323" s="196">
        <v>1.728</v>
      </c>
      <c r="I323" s="197"/>
      <c r="J323" s="198">
        <f>ROUND(I323*H323,2)</f>
        <v>0</v>
      </c>
      <c r="K323" s="194" t="s">
        <v>156</v>
      </c>
      <c r="L323" s="40"/>
      <c r="M323" s="199" t="s">
        <v>1</v>
      </c>
      <c r="N323" s="200" t="s">
        <v>41</v>
      </c>
      <c r="O323" s="72"/>
      <c r="P323" s="201">
        <f>O323*H323</f>
        <v>0</v>
      </c>
      <c r="Q323" s="201">
        <v>1.06277</v>
      </c>
      <c r="R323" s="201">
        <f>Q323*H323</f>
        <v>1.8364665599999999</v>
      </c>
      <c r="S323" s="201">
        <v>0</v>
      </c>
      <c r="T323" s="202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3" t="s">
        <v>157</v>
      </c>
      <c r="AT323" s="203" t="s">
        <v>152</v>
      </c>
      <c r="AU323" s="203" t="s">
        <v>85</v>
      </c>
      <c r="AY323" s="18" t="s">
        <v>150</v>
      </c>
      <c r="BE323" s="204">
        <f>IF(N323="základní",J323,0)</f>
        <v>0</v>
      </c>
      <c r="BF323" s="204">
        <f>IF(N323="snížená",J323,0)</f>
        <v>0</v>
      </c>
      <c r="BG323" s="204">
        <f>IF(N323="zákl. přenesená",J323,0)</f>
        <v>0</v>
      </c>
      <c r="BH323" s="204">
        <f>IF(N323="sníž. přenesená",J323,0)</f>
        <v>0</v>
      </c>
      <c r="BI323" s="204">
        <f>IF(N323="nulová",J323,0)</f>
        <v>0</v>
      </c>
      <c r="BJ323" s="18" t="s">
        <v>83</v>
      </c>
      <c r="BK323" s="204">
        <f>ROUND(I323*H323,2)</f>
        <v>0</v>
      </c>
      <c r="BL323" s="18" t="s">
        <v>157</v>
      </c>
      <c r="BM323" s="203" t="s">
        <v>471</v>
      </c>
    </row>
    <row r="324" spans="1:65" s="2" customFormat="1">
      <c r="A324" s="35"/>
      <c r="B324" s="36"/>
      <c r="C324" s="37"/>
      <c r="D324" s="205" t="s">
        <v>159</v>
      </c>
      <c r="E324" s="37"/>
      <c r="F324" s="206" t="s">
        <v>472</v>
      </c>
      <c r="G324" s="37"/>
      <c r="H324" s="37"/>
      <c r="I324" s="207"/>
      <c r="J324" s="37"/>
      <c r="K324" s="37"/>
      <c r="L324" s="40"/>
      <c r="M324" s="208"/>
      <c r="N324" s="209"/>
      <c r="O324" s="72"/>
      <c r="P324" s="72"/>
      <c r="Q324" s="72"/>
      <c r="R324" s="72"/>
      <c r="S324" s="72"/>
      <c r="T324" s="73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159</v>
      </c>
      <c r="AU324" s="18" t="s">
        <v>85</v>
      </c>
    </row>
    <row r="325" spans="1:65" s="2" customFormat="1" ht="16.5" customHeight="1">
      <c r="A325" s="35"/>
      <c r="B325" s="36"/>
      <c r="C325" s="192" t="s">
        <v>473</v>
      </c>
      <c r="D325" s="192" t="s">
        <v>152</v>
      </c>
      <c r="E325" s="193" t="s">
        <v>469</v>
      </c>
      <c r="F325" s="194" t="s">
        <v>470</v>
      </c>
      <c r="G325" s="195" t="s">
        <v>171</v>
      </c>
      <c r="H325" s="196">
        <v>0.41399999999999998</v>
      </c>
      <c r="I325" s="197"/>
      <c r="J325" s="198">
        <f>ROUND(I325*H325,2)</f>
        <v>0</v>
      </c>
      <c r="K325" s="194" t="s">
        <v>156</v>
      </c>
      <c r="L325" s="40"/>
      <c r="M325" s="199" t="s">
        <v>1</v>
      </c>
      <c r="N325" s="200" t="s">
        <v>41</v>
      </c>
      <c r="O325" s="72"/>
      <c r="P325" s="201">
        <f>O325*H325</f>
        <v>0</v>
      </c>
      <c r="Q325" s="201">
        <v>1.06277</v>
      </c>
      <c r="R325" s="201">
        <f>Q325*H325</f>
        <v>0.43998677999999997</v>
      </c>
      <c r="S325" s="201">
        <v>0</v>
      </c>
      <c r="T325" s="202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3" t="s">
        <v>157</v>
      </c>
      <c r="AT325" s="203" t="s">
        <v>152</v>
      </c>
      <c r="AU325" s="203" t="s">
        <v>85</v>
      </c>
      <c r="AY325" s="18" t="s">
        <v>150</v>
      </c>
      <c r="BE325" s="204">
        <f>IF(N325="základní",J325,0)</f>
        <v>0</v>
      </c>
      <c r="BF325" s="204">
        <f>IF(N325="snížená",J325,0)</f>
        <v>0</v>
      </c>
      <c r="BG325" s="204">
        <f>IF(N325="zákl. přenesená",J325,0)</f>
        <v>0</v>
      </c>
      <c r="BH325" s="204">
        <f>IF(N325="sníž. přenesená",J325,0)</f>
        <v>0</v>
      </c>
      <c r="BI325" s="204">
        <f>IF(N325="nulová",J325,0)</f>
        <v>0</v>
      </c>
      <c r="BJ325" s="18" t="s">
        <v>83</v>
      </c>
      <c r="BK325" s="204">
        <f>ROUND(I325*H325,2)</f>
        <v>0</v>
      </c>
      <c r="BL325" s="18" t="s">
        <v>157</v>
      </c>
      <c r="BM325" s="203" t="s">
        <v>474</v>
      </c>
    </row>
    <row r="326" spans="1:65" s="2" customFormat="1">
      <c r="A326" s="35"/>
      <c r="B326" s="36"/>
      <c r="C326" s="37"/>
      <c r="D326" s="205" t="s">
        <v>159</v>
      </c>
      <c r="E326" s="37"/>
      <c r="F326" s="206" t="s">
        <v>472</v>
      </c>
      <c r="G326" s="37"/>
      <c r="H326" s="37"/>
      <c r="I326" s="207"/>
      <c r="J326" s="37"/>
      <c r="K326" s="37"/>
      <c r="L326" s="40"/>
      <c r="M326" s="208"/>
      <c r="N326" s="209"/>
      <c r="O326" s="72"/>
      <c r="P326" s="72"/>
      <c r="Q326" s="72"/>
      <c r="R326" s="72"/>
      <c r="S326" s="72"/>
      <c r="T326" s="73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159</v>
      </c>
      <c r="AU326" s="18" t="s">
        <v>85</v>
      </c>
    </row>
    <row r="327" spans="1:65" s="2" customFormat="1" ht="24.2" customHeight="1">
      <c r="A327" s="35"/>
      <c r="B327" s="36"/>
      <c r="C327" s="192" t="s">
        <v>475</v>
      </c>
      <c r="D327" s="192" t="s">
        <v>152</v>
      </c>
      <c r="E327" s="193" t="s">
        <v>476</v>
      </c>
      <c r="F327" s="194" t="s">
        <v>477</v>
      </c>
      <c r="G327" s="195" t="s">
        <v>265</v>
      </c>
      <c r="H327" s="196">
        <v>483.96</v>
      </c>
      <c r="I327" s="197"/>
      <c r="J327" s="198">
        <f>ROUND(I327*H327,2)</f>
        <v>0</v>
      </c>
      <c r="K327" s="194" t="s">
        <v>156</v>
      </c>
      <c r="L327" s="40"/>
      <c r="M327" s="199" t="s">
        <v>1</v>
      </c>
      <c r="N327" s="200" t="s">
        <v>41</v>
      </c>
      <c r="O327" s="72"/>
      <c r="P327" s="201">
        <f>O327*H327</f>
        <v>0</v>
      </c>
      <c r="Q327" s="201">
        <v>1.5740000000000001E-2</v>
      </c>
      <c r="R327" s="201">
        <f>Q327*H327</f>
        <v>7.6175303999999997</v>
      </c>
      <c r="S327" s="201">
        <v>0</v>
      </c>
      <c r="T327" s="202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3" t="s">
        <v>157</v>
      </c>
      <c r="AT327" s="203" t="s">
        <v>152</v>
      </c>
      <c r="AU327" s="203" t="s">
        <v>85</v>
      </c>
      <c r="AY327" s="18" t="s">
        <v>150</v>
      </c>
      <c r="BE327" s="204">
        <f>IF(N327="základní",J327,0)</f>
        <v>0</v>
      </c>
      <c r="BF327" s="204">
        <f>IF(N327="snížená",J327,0)</f>
        <v>0</v>
      </c>
      <c r="BG327" s="204">
        <f>IF(N327="zákl. přenesená",J327,0)</f>
        <v>0</v>
      </c>
      <c r="BH327" s="204">
        <f>IF(N327="sníž. přenesená",J327,0)</f>
        <v>0</v>
      </c>
      <c r="BI327" s="204">
        <f>IF(N327="nulová",J327,0)</f>
        <v>0</v>
      </c>
      <c r="BJ327" s="18" t="s">
        <v>83</v>
      </c>
      <c r="BK327" s="204">
        <f>ROUND(I327*H327,2)</f>
        <v>0</v>
      </c>
      <c r="BL327" s="18" t="s">
        <v>157</v>
      </c>
      <c r="BM327" s="203" t="s">
        <v>478</v>
      </c>
    </row>
    <row r="328" spans="1:65" s="2" customFormat="1" ht="19.5">
      <c r="A328" s="35"/>
      <c r="B328" s="36"/>
      <c r="C328" s="37"/>
      <c r="D328" s="205" t="s">
        <v>159</v>
      </c>
      <c r="E328" s="37"/>
      <c r="F328" s="206" t="s">
        <v>479</v>
      </c>
      <c r="G328" s="37"/>
      <c r="H328" s="37"/>
      <c r="I328" s="207"/>
      <c r="J328" s="37"/>
      <c r="K328" s="37"/>
      <c r="L328" s="40"/>
      <c r="M328" s="208"/>
      <c r="N328" s="209"/>
      <c r="O328" s="72"/>
      <c r="P328" s="72"/>
      <c r="Q328" s="72"/>
      <c r="R328" s="72"/>
      <c r="S328" s="72"/>
      <c r="T328" s="73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159</v>
      </c>
      <c r="AU328" s="18" t="s">
        <v>85</v>
      </c>
    </row>
    <row r="329" spans="1:65" s="2" customFormat="1" ht="16.5" customHeight="1">
      <c r="A329" s="35"/>
      <c r="B329" s="36"/>
      <c r="C329" s="192" t="s">
        <v>480</v>
      </c>
      <c r="D329" s="192" t="s">
        <v>152</v>
      </c>
      <c r="E329" s="193" t="s">
        <v>481</v>
      </c>
      <c r="F329" s="194" t="s">
        <v>482</v>
      </c>
      <c r="G329" s="195" t="s">
        <v>265</v>
      </c>
      <c r="H329" s="196">
        <v>198.87</v>
      </c>
      <c r="I329" s="197"/>
      <c r="J329" s="198">
        <f>ROUND(I329*H329,2)</f>
        <v>0</v>
      </c>
      <c r="K329" s="194" t="s">
        <v>156</v>
      </c>
      <c r="L329" s="40"/>
      <c r="M329" s="199" t="s">
        <v>1</v>
      </c>
      <c r="N329" s="200" t="s">
        <v>41</v>
      </c>
      <c r="O329" s="72"/>
      <c r="P329" s="201">
        <f>O329*H329</f>
        <v>0</v>
      </c>
      <c r="Q329" s="201">
        <v>1.2999999999999999E-4</v>
      </c>
      <c r="R329" s="201">
        <f>Q329*H329</f>
        <v>2.5853099999999997E-2</v>
      </c>
      <c r="S329" s="201">
        <v>0</v>
      </c>
      <c r="T329" s="202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3" t="s">
        <v>157</v>
      </c>
      <c r="AT329" s="203" t="s">
        <v>152</v>
      </c>
      <c r="AU329" s="203" t="s">
        <v>85</v>
      </c>
      <c r="AY329" s="18" t="s">
        <v>150</v>
      </c>
      <c r="BE329" s="204">
        <f>IF(N329="základní",J329,0)</f>
        <v>0</v>
      </c>
      <c r="BF329" s="204">
        <f>IF(N329="snížená",J329,0)</f>
        <v>0</v>
      </c>
      <c r="BG329" s="204">
        <f>IF(N329="zákl. přenesená",J329,0)</f>
        <v>0</v>
      </c>
      <c r="BH329" s="204">
        <f>IF(N329="sníž. přenesená",J329,0)</f>
        <v>0</v>
      </c>
      <c r="BI329" s="204">
        <f>IF(N329="nulová",J329,0)</f>
        <v>0</v>
      </c>
      <c r="BJ329" s="18" t="s">
        <v>83</v>
      </c>
      <c r="BK329" s="204">
        <f>ROUND(I329*H329,2)</f>
        <v>0</v>
      </c>
      <c r="BL329" s="18" t="s">
        <v>157</v>
      </c>
      <c r="BM329" s="203" t="s">
        <v>483</v>
      </c>
    </row>
    <row r="330" spans="1:65" s="2" customFormat="1" ht="19.5">
      <c r="A330" s="35"/>
      <c r="B330" s="36"/>
      <c r="C330" s="37"/>
      <c r="D330" s="205" t="s">
        <v>159</v>
      </c>
      <c r="E330" s="37"/>
      <c r="F330" s="206" t="s">
        <v>484</v>
      </c>
      <c r="G330" s="37"/>
      <c r="H330" s="37"/>
      <c r="I330" s="207"/>
      <c r="J330" s="37"/>
      <c r="K330" s="37"/>
      <c r="L330" s="40"/>
      <c r="M330" s="208"/>
      <c r="N330" s="209"/>
      <c r="O330" s="72"/>
      <c r="P330" s="72"/>
      <c r="Q330" s="72"/>
      <c r="R330" s="72"/>
      <c r="S330" s="72"/>
      <c r="T330" s="73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159</v>
      </c>
      <c r="AU330" s="18" t="s">
        <v>85</v>
      </c>
    </row>
    <row r="331" spans="1:65" s="12" customFormat="1" ht="22.9" customHeight="1">
      <c r="B331" s="176"/>
      <c r="C331" s="177"/>
      <c r="D331" s="178" t="s">
        <v>75</v>
      </c>
      <c r="E331" s="190" t="s">
        <v>485</v>
      </c>
      <c r="F331" s="190" t="s">
        <v>486</v>
      </c>
      <c r="G331" s="177"/>
      <c r="H331" s="177"/>
      <c r="I331" s="180"/>
      <c r="J331" s="191">
        <f>BK331</f>
        <v>0</v>
      </c>
      <c r="K331" s="177"/>
      <c r="L331" s="182"/>
      <c r="M331" s="183"/>
      <c r="N331" s="184"/>
      <c r="O331" s="184"/>
      <c r="P331" s="185">
        <f>SUM(P332:P348)</f>
        <v>0</v>
      </c>
      <c r="Q331" s="184"/>
      <c r="R331" s="185">
        <f>SUM(R332:R348)</f>
        <v>4.0075199999999995</v>
      </c>
      <c r="S331" s="184"/>
      <c r="T331" s="186">
        <f>SUM(T332:T348)</f>
        <v>0</v>
      </c>
      <c r="AR331" s="187" t="s">
        <v>83</v>
      </c>
      <c r="AT331" s="188" t="s">
        <v>75</v>
      </c>
      <c r="AU331" s="188" t="s">
        <v>83</v>
      </c>
      <c r="AY331" s="187" t="s">
        <v>150</v>
      </c>
      <c r="BK331" s="189">
        <f>SUM(BK332:BK348)</f>
        <v>0</v>
      </c>
    </row>
    <row r="332" spans="1:65" s="2" customFormat="1" ht="24.2" customHeight="1">
      <c r="A332" s="35"/>
      <c r="B332" s="36"/>
      <c r="C332" s="192" t="s">
        <v>487</v>
      </c>
      <c r="D332" s="192" t="s">
        <v>152</v>
      </c>
      <c r="E332" s="193" t="s">
        <v>488</v>
      </c>
      <c r="F332" s="194" t="s">
        <v>489</v>
      </c>
      <c r="G332" s="195" t="s">
        <v>490</v>
      </c>
      <c r="H332" s="196">
        <v>4</v>
      </c>
      <c r="I332" s="197"/>
      <c r="J332" s="198">
        <f>ROUND(I332*H332,2)</f>
        <v>0</v>
      </c>
      <c r="K332" s="194" t="s">
        <v>156</v>
      </c>
      <c r="L332" s="40"/>
      <c r="M332" s="199" t="s">
        <v>1</v>
      </c>
      <c r="N332" s="200" t="s">
        <v>41</v>
      </c>
      <c r="O332" s="72"/>
      <c r="P332" s="201">
        <f>O332*H332</f>
        <v>0</v>
      </c>
      <c r="Q332" s="201">
        <v>0.44169999999999998</v>
      </c>
      <c r="R332" s="201">
        <f>Q332*H332</f>
        <v>1.7667999999999999</v>
      </c>
      <c r="S332" s="201">
        <v>0</v>
      </c>
      <c r="T332" s="202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3" t="s">
        <v>157</v>
      </c>
      <c r="AT332" s="203" t="s">
        <v>152</v>
      </c>
      <c r="AU332" s="203" t="s">
        <v>85</v>
      </c>
      <c r="AY332" s="18" t="s">
        <v>150</v>
      </c>
      <c r="BE332" s="204">
        <f>IF(N332="základní",J332,0)</f>
        <v>0</v>
      </c>
      <c r="BF332" s="204">
        <f>IF(N332="snížená",J332,0)</f>
        <v>0</v>
      </c>
      <c r="BG332" s="204">
        <f>IF(N332="zákl. přenesená",J332,0)</f>
        <v>0</v>
      </c>
      <c r="BH332" s="204">
        <f>IF(N332="sníž. přenesená",J332,0)</f>
        <v>0</v>
      </c>
      <c r="BI332" s="204">
        <f>IF(N332="nulová",J332,0)</f>
        <v>0</v>
      </c>
      <c r="BJ332" s="18" t="s">
        <v>83</v>
      </c>
      <c r="BK332" s="204">
        <f>ROUND(I332*H332,2)</f>
        <v>0</v>
      </c>
      <c r="BL332" s="18" t="s">
        <v>157</v>
      </c>
      <c r="BM332" s="203" t="s">
        <v>491</v>
      </c>
    </row>
    <row r="333" spans="1:65" s="2" customFormat="1" ht="29.25">
      <c r="A333" s="35"/>
      <c r="B333" s="36"/>
      <c r="C333" s="37"/>
      <c r="D333" s="205" t="s">
        <v>159</v>
      </c>
      <c r="E333" s="37"/>
      <c r="F333" s="206" t="s">
        <v>492</v>
      </c>
      <c r="G333" s="37"/>
      <c r="H333" s="37"/>
      <c r="I333" s="207"/>
      <c r="J333" s="37"/>
      <c r="K333" s="37"/>
      <c r="L333" s="40"/>
      <c r="M333" s="208"/>
      <c r="N333" s="209"/>
      <c r="O333" s="72"/>
      <c r="P333" s="72"/>
      <c r="Q333" s="72"/>
      <c r="R333" s="72"/>
      <c r="S333" s="72"/>
      <c r="T333" s="73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159</v>
      </c>
      <c r="AU333" s="18" t="s">
        <v>85</v>
      </c>
    </row>
    <row r="334" spans="1:65" s="13" customFormat="1">
      <c r="B334" s="210"/>
      <c r="C334" s="211"/>
      <c r="D334" s="205" t="s">
        <v>161</v>
      </c>
      <c r="E334" s="212" t="s">
        <v>1</v>
      </c>
      <c r="F334" s="213" t="s">
        <v>493</v>
      </c>
      <c r="G334" s="211"/>
      <c r="H334" s="214">
        <v>3</v>
      </c>
      <c r="I334" s="215"/>
      <c r="J334" s="211"/>
      <c r="K334" s="211"/>
      <c r="L334" s="216"/>
      <c r="M334" s="217"/>
      <c r="N334" s="218"/>
      <c r="O334" s="218"/>
      <c r="P334" s="218"/>
      <c r="Q334" s="218"/>
      <c r="R334" s="218"/>
      <c r="S334" s="218"/>
      <c r="T334" s="219"/>
      <c r="AT334" s="220" t="s">
        <v>161</v>
      </c>
      <c r="AU334" s="220" t="s">
        <v>85</v>
      </c>
      <c r="AV334" s="13" t="s">
        <v>85</v>
      </c>
      <c r="AW334" s="13" t="s">
        <v>33</v>
      </c>
      <c r="AX334" s="13" t="s">
        <v>76</v>
      </c>
      <c r="AY334" s="220" t="s">
        <v>150</v>
      </c>
    </row>
    <row r="335" spans="1:65" s="13" customFormat="1">
      <c r="B335" s="210"/>
      <c r="C335" s="211"/>
      <c r="D335" s="205" t="s">
        <v>161</v>
      </c>
      <c r="E335" s="212" t="s">
        <v>1</v>
      </c>
      <c r="F335" s="213" t="s">
        <v>494</v>
      </c>
      <c r="G335" s="211"/>
      <c r="H335" s="214">
        <v>1</v>
      </c>
      <c r="I335" s="215"/>
      <c r="J335" s="211"/>
      <c r="K335" s="211"/>
      <c r="L335" s="216"/>
      <c r="M335" s="217"/>
      <c r="N335" s="218"/>
      <c r="O335" s="218"/>
      <c r="P335" s="218"/>
      <c r="Q335" s="218"/>
      <c r="R335" s="218"/>
      <c r="S335" s="218"/>
      <c r="T335" s="219"/>
      <c r="AT335" s="220" t="s">
        <v>161</v>
      </c>
      <c r="AU335" s="220" t="s">
        <v>85</v>
      </c>
      <c r="AV335" s="13" t="s">
        <v>85</v>
      </c>
      <c r="AW335" s="13" t="s">
        <v>33</v>
      </c>
      <c r="AX335" s="13" t="s">
        <v>76</v>
      </c>
      <c r="AY335" s="220" t="s">
        <v>150</v>
      </c>
    </row>
    <row r="336" spans="1:65" s="14" customFormat="1">
      <c r="B336" s="221"/>
      <c r="C336" s="222"/>
      <c r="D336" s="205" t="s">
        <v>161</v>
      </c>
      <c r="E336" s="223" t="s">
        <v>1</v>
      </c>
      <c r="F336" s="224" t="s">
        <v>163</v>
      </c>
      <c r="G336" s="222"/>
      <c r="H336" s="225">
        <v>4</v>
      </c>
      <c r="I336" s="226"/>
      <c r="J336" s="222"/>
      <c r="K336" s="222"/>
      <c r="L336" s="227"/>
      <c r="M336" s="228"/>
      <c r="N336" s="229"/>
      <c r="O336" s="229"/>
      <c r="P336" s="229"/>
      <c r="Q336" s="229"/>
      <c r="R336" s="229"/>
      <c r="S336" s="229"/>
      <c r="T336" s="230"/>
      <c r="AT336" s="231" t="s">
        <v>161</v>
      </c>
      <c r="AU336" s="231" t="s">
        <v>85</v>
      </c>
      <c r="AV336" s="14" t="s">
        <v>157</v>
      </c>
      <c r="AW336" s="14" t="s">
        <v>33</v>
      </c>
      <c r="AX336" s="14" t="s">
        <v>83</v>
      </c>
      <c r="AY336" s="231" t="s">
        <v>150</v>
      </c>
    </row>
    <row r="337" spans="1:65" s="2" customFormat="1" ht="37.9" customHeight="1">
      <c r="A337" s="35"/>
      <c r="B337" s="36"/>
      <c r="C337" s="246" t="s">
        <v>495</v>
      </c>
      <c r="D337" s="246" t="s">
        <v>289</v>
      </c>
      <c r="E337" s="247" t="s">
        <v>496</v>
      </c>
      <c r="F337" s="248" t="s">
        <v>497</v>
      </c>
      <c r="G337" s="249" t="s">
        <v>490</v>
      </c>
      <c r="H337" s="250">
        <v>4</v>
      </c>
      <c r="I337" s="251"/>
      <c r="J337" s="252">
        <f>ROUND(I337*H337,2)</f>
        <v>0</v>
      </c>
      <c r="K337" s="248" t="s">
        <v>156</v>
      </c>
      <c r="L337" s="253"/>
      <c r="M337" s="254" t="s">
        <v>1</v>
      </c>
      <c r="N337" s="255" t="s">
        <v>41</v>
      </c>
      <c r="O337" s="72"/>
      <c r="P337" s="201">
        <f>O337*H337</f>
        <v>0</v>
      </c>
      <c r="Q337" s="201">
        <v>1.2489999999999999E-2</v>
      </c>
      <c r="R337" s="201">
        <f>Q337*H337</f>
        <v>4.9959999999999997E-2</v>
      </c>
      <c r="S337" s="201">
        <v>0</v>
      </c>
      <c r="T337" s="202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3" t="s">
        <v>292</v>
      </c>
      <c r="AT337" s="203" t="s">
        <v>289</v>
      </c>
      <c r="AU337" s="203" t="s">
        <v>85</v>
      </c>
      <c r="AY337" s="18" t="s">
        <v>150</v>
      </c>
      <c r="BE337" s="204">
        <f>IF(N337="základní",J337,0)</f>
        <v>0</v>
      </c>
      <c r="BF337" s="204">
        <f>IF(N337="snížená",J337,0)</f>
        <v>0</v>
      </c>
      <c r="BG337" s="204">
        <f>IF(N337="zákl. přenesená",J337,0)</f>
        <v>0</v>
      </c>
      <c r="BH337" s="204">
        <f>IF(N337="sníž. přenesená",J337,0)</f>
        <v>0</v>
      </c>
      <c r="BI337" s="204">
        <f>IF(N337="nulová",J337,0)</f>
        <v>0</v>
      </c>
      <c r="BJ337" s="18" t="s">
        <v>83</v>
      </c>
      <c r="BK337" s="204">
        <f>ROUND(I337*H337,2)</f>
        <v>0</v>
      </c>
      <c r="BL337" s="18" t="s">
        <v>157</v>
      </c>
      <c r="BM337" s="203" t="s">
        <v>498</v>
      </c>
    </row>
    <row r="338" spans="1:65" s="2" customFormat="1" ht="19.5">
      <c r="A338" s="35"/>
      <c r="B338" s="36"/>
      <c r="C338" s="37"/>
      <c r="D338" s="205" t="s">
        <v>159</v>
      </c>
      <c r="E338" s="37"/>
      <c r="F338" s="206" t="s">
        <v>497</v>
      </c>
      <c r="G338" s="37"/>
      <c r="H338" s="37"/>
      <c r="I338" s="207"/>
      <c r="J338" s="37"/>
      <c r="K338" s="37"/>
      <c r="L338" s="40"/>
      <c r="M338" s="208"/>
      <c r="N338" s="209"/>
      <c r="O338" s="72"/>
      <c r="P338" s="72"/>
      <c r="Q338" s="72"/>
      <c r="R338" s="72"/>
      <c r="S338" s="72"/>
      <c r="T338" s="73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159</v>
      </c>
      <c r="AU338" s="18" t="s">
        <v>85</v>
      </c>
    </row>
    <row r="339" spans="1:65" s="2" customFormat="1" ht="19.5">
      <c r="A339" s="35"/>
      <c r="B339" s="36"/>
      <c r="C339" s="37"/>
      <c r="D339" s="205" t="s">
        <v>499</v>
      </c>
      <c r="E339" s="37"/>
      <c r="F339" s="256" t="s">
        <v>500</v>
      </c>
      <c r="G339" s="37"/>
      <c r="H339" s="37"/>
      <c r="I339" s="207"/>
      <c r="J339" s="37"/>
      <c r="K339" s="37"/>
      <c r="L339" s="40"/>
      <c r="M339" s="208"/>
      <c r="N339" s="209"/>
      <c r="O339" s="72"/>
      <c r="P339" s="72"/>
      <c r="Q339" s="72"/>
      <c r="R339" s="72"/>
      <c r="S339" s="72"/>
      <c r="T339" s="73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499</v>
      </c>
      <c r="AU339" s="18" t="s">
        <v>85</v>
      </c>
    </row>
    <row r="340" spans="1:65" s="2" customFormat="1" ht="24.2" customHeight="1">
      <c r="A340" s="35"/>
      <c r="B340" s="36"/>
      <c r="C340" s="192" t="s">
        <v>501</v>
      </c>
      <c r="D340" s="192" t="s">
        <v>152</v>
      </c>
      <c r="E340" s="193" t="s">
        <v>502</v>
      </c>
      <c r="F340" s="194" t="s">
        <v>503</v>
      </c>
      <c r="G340" s="195" t="s">
        <v>490</v>
      </c>
      <c r="H340" s="196">
        <v>4</v>
      </c>
      <c r="I340" s="197"/>
      <c r="J340" s="198">
        <f>ROUND(I340*H340,2)</f>
        <v>0</v>
      </c>
      <c r="K340" s="194" t="s">
        <v>156</v>
      </c>
      <c r="L340" s="40"/>
      <c r="M340" s="199" t="s">
        <v>1</v>
      </c>
      <c r="N340" s="200" t="s">
        <v>41</v>
      </c>
      <c r="O340" s="72"/>
      <c r="P340" s="201">
        <f>O340*H340</f>
        <v>0</v>
      </c>
      <c r="Q340" s="201">
        <v>0.54769000000000001</v>
      </c>
      <c r="R340" s="201">
        <f>Q340*H340</f>
        <v>2.19076</v>
      </c>
      <c r="S340" s="201">
        <v>0</v>
      </c>
      <c r="T340" s="202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3" t="s">
        <v>157</v>
      </c>
      <c r="AT340" s="203" t="s">
        <v>152</v>
      </c>
      <c r="AU340" s="203" t="s">
        <v>85</v>
      </c>
      <c r="AY340" s="18" t="s">
        <v>150</v>
      </c>
      <c r="BE340" s="204">
        <f>IF(N340="základní",J340,0)</f>
        <v>0</v>
      </c>
      <c r="BF340" s="204">
        <f>IF(N340="snížená",J340,0)</f>
        <v>0</v>
      </c>
      <c r="BG340" s="204">
        <f>IF(N340="zákl. přenesená",J340,0)</f>
        <v>0</v>
      </c>
      <c r="BH340" s="204">
        <f>IF(N340="sníž. přenesená",J340,0)</f>
        <v>0</v>
      </c>
      <c r="BI340" s="204">
        <f>IF(N340="nulová",J340,0)</f>
        <v>0</v>
      </c>
      <c r="BJ340" s="18" t="s">
        <v>83</v>
      </c>
      <c r="BK340" s="204">
        <f>ROUND(I340*H340,2)</f>
        <v>0</v>
      </c>
      <c r="BL340" s="18" t="s">
        <v>157</v>
      </c>
      <c r="BM340" s="203" t="s">
        <v>504</v>
      </c>
    </row>
    <row r="341" spans="1:65" s="2" customFormat="1" ht="29.25">
      <c r="A341" s="35"/>
      <c r="B341" s="36"/>
      <c r="C341" s="37"/>
      <c r="D341" s="205" t="s">
        <v>159</v>
      </c>
      <c r="E341" s="37"/>
      <c r="F341" s="206" t="s">
        <v>505</v>
      </c>
      <c r="G341" s="37"/>
      <c r="H341" s="37"/>
      <c r="I341" s="207"/>
      <c r="J341" s="37"/>
      <c r="K341" s="37"/>
      <c r="L341" s="40"/>
      <c r="M341" s="208"/>
      <c r="N341" s="209"/>
      <c r="O341" s="72"/>
      <c r="P341" s="72"/>
      <c r="Q341" s="72"/>
      <c r="R341" s="72"/>
      <c r="S341" s="72"/>
      <c r="T341" s="73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159</v>
      </c>
      <c r="AU341" s="18" t="s">
        <v>85</v>
      </c>
    </row>
    <row r="342" spans="1:65" s="13" customFormat="1">
      <c r="B342" s="210"/>
      <c r="C342" s="211"/>
      <c r="D342" s="205" t="s">
        <v>161</v>
      </c>
      <c r="E342" s="212" t="s">
        <v>1</v>
      </c>
      <c r="F342" s="213" t="s">
        <v>506</v>
      </c>
      <c r="G342" s="211"/>
      <c r="H342" s="214">
        <v>1</v>
      </c>
      <c r="I342" s="215"/>
      <c r="J342" s="211"/>
      <c r="K342" s="211"/>
      <c r="L342" s="216"/>
      <c r="M342" s="217"/>
      <c r="N342" s="218"/>
      <c r="O342" s="218"/>
      <c r="P342" s="218"/>
      <c r="Q342" s="218"/>
      <c r="R342" s="218"/>
      <c r="S342" s="218"/>
      <c r="T342" s="219"/>
      <c r="AT342" s="220" t="s">
        <v>161</v>
      </c>
      <c r="AU342" s="220" t="s">
        <v>85</v>
      </c>
      <c r="AV342" s="13" t="s">
        <v>85</v>
      </c>
      <c r="AW342" s="13" t="s">
        <v>33</v>
      </c>
      <c r="AX342" s="13" t="s">
        <v>76</v>
      </c>
      <c r="AY342" s="220" t="s">
        <v>150</v>
      </c>
    </row>
    <row r="343" spans="1:65" s="13" customFormat="1">
      <c r="B343" s="210"/>
      <c r="C343" s="211"/>
      <c r="D343" s="205" t="s">
        <v>161</v>
      </c>
      <c r="E343" s="212" t="s">
        <v>1</v>
      </c>
      <c r="F343" s="213" t="s">
        <v>507</v>
      </c>
      <c r="G343" s="211"/>
      <c r="H343" s="214">
        <v>2</v>
      </c>
      <c r="I343" s="215"/>
      <c r="J343" s="211"/>
      <c r="K343" s="211"/>
      <c r="L343" s="216"/>
      <c r="M343" s="217"/>
      <c r="N343" s="218"/>
      <c r="O343" s="218"/>
      <c r="P343" s="218"/>
      <c r="Q343" s="218"/>
      <c r="R343" s="218"/>
      <c r="S343" s="218"/>
      <c r="T343" s="219"/>
      <c r="AT343" s="220" t="s">
        <v>161</v>
      </c>
      <c r="AU343" s="220" t="s">
        <v>85</v>
      </c>
      <c r="AV343" s="13" t="s">
        <v>85</v>
      </c>
      <c r="AW343" s="13" t="s">
        <v>33</v>
      </c>
      <c r="AX343" s="13" t="s">
        <v>76</v>
      </c>
      <c r="AY343" s="220" t="s">
        <v>150</v>
      </c>
    </row>
    <row r="344" spans="1:65" s="13" customFormat="1">
      <c r="B344" s="210"/>
      <c r="C344" s="211"/>
      <c r="D344" s="205" t="s">
        <v>161</v>
      </c>
      <c r="E344" s="212" t="s">
        <v>1</v>
      </c>
      <c r="F344" s="213" t="s">
        <v>508</v>
      </c>
      <c r="G344" s="211"/>
      <c r="H344" s="214">
        <v>1</v>
      </c>
      <c r="I344" s="215"/>
      <c r="J344" s="211"/>
      <c r="K344" s="211"/>
      <c r="L344" s="216"/>
      <c r="M344" s="217"/>
      <c r="N344" s="218"/>
      <c r="O344" s="218"/>
      <c r="P344" s="218"/>
      <c r="Q344" s="218"/>
      <c r="R344" s="218"/>
      <c r="S344" s="218"/>
      <c r="T344" s="219"/>
      <c r="AT344" s="220" t="s">
        <v>161</v>
      </c>
      <c r="AU344" s="220" t="s">
        <v>85</v>
      </c>
      <c r="AV344" s="13" t="s">
        <v>85</v>
      </c>
      <c r="AW344" s="13" t="s">
        <v>33</v>
      </c>
      <c r="AX344" s="13" t="s">
        <v>76</v>
      </c>
      <c r="AY344" s="220" t="s">
        <v>150</v>
      </c>
    </row>
    <row r="345" spans="1:65" s="14" customFormat="1">
      <c r="B345" s="221"/>
      <c r="C345" s="222"/>
      <c r="D345" s="205" t="s">
        <v>161</v>
      </c>
      <c r="E345" s="223" t="s">
        <v>1</v>
      </c>
      <c r="F345" s="224" t="s">
        <v>163</v>
      </c>
      <c r="G345" s="222"/>
      <c r="H345" s="225">
        <v>4</v>
      </c>
      <c r="I345" s="226"/>
      <c r="J345" s="222"/>
      <c r="K345" s="222"/>
      <c r="L345" s="227"/>
      <c r="M345" s="228"/>
      <c r="N345" s="229"/>
      <c r="O345" s="229"/>
      <c r="P345" s="229"/>
      <c r="Q345" s="229"/>
      <c r="R345" s="229"/>
      <c r="S345" s="229"/>
      <c r="T345" s="230"/>
      <c r="AT345" s="231" t="s">
        <v>161</v>
      </c>
      <c r="AU345" s="231" t="s">
        <v>85</v>
      </c>
      <c r="AV345" s="14" t="s">
        <v>157</v>
      </c>
      <c r="AW345" s="14" t="s">
        <v>33</v>
      </c>
      <c r="AX345" s="14" t="s">
        <v>83</v>
      </c>
      <c r="AY345" s="231" t="s">
        <v>150</v>
      </c>
    </row>
    <row r="346" spans="1:65" s="2" customFormat="1" ht="33" customHeight="1">
      <c r="A346" s="35"/>
      <c r="B346" s="36"/>
      <c r="C346" s="246" t="s">
        <v>509</v>
      </c>
      <c r="D346" s="246" t="s">
        <v>289</v>
      </c>
      <c r="E346" s="247" t="s">
        <v>510</v>
      </c>
      <c r="F346" s="248" t="s">
        <v>511</v>
      </c>
      <c r="G346" s="249" t="s">
        <v>490</v>
      </c>
      <c r="H346" s="250">
        <v>2</v>
      </c>
      <c r="I346" s="251"/>
      <c r="J346" s="252">
        <f>ROUND(I346*H346,2)</f>
        <v>0</v>
      </c>
      <c r="K346" s="248" t="s">
        <v>321</v>
      </c>
      <c r="L346" s="253"/>
      <c r="M346" s="254" t="s">
        <v>1</v>
      </c>
      <c r="N346" s="255" t="s">
        <v>41</v>
      </c>
      <c r="O346" s="72"/>
      <c r="P346" s="201">
        <f>O346*H346</f>
        <v>0</v>
      </c>
      <c r="Q346" s="201">
        <v>0</v>
      </c>
      <c r="R346" s="201">
        <f>Q346*H346</f>
        <v>0</v>
      </c>
      <c r="S346" s="201">
        <v>0</v>
      </c>
      <c r="T346" s="202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3" t="s">
        <v>292</v>
      </c>
      <c r="AT346" s="203" t="s">
        <v>289</v>
      </c>
      <c r="AU346" s="203" t="s">
        <v>85</v>
      </c>
      <c r="AY346" s="18" t="s">
        <v>150</v>
      </c>
      <c r="BE346" s="204">
        <f>IF(N346="základní",J346,0)</f>
        <v>0</v>
      </c>
      <c r="BF346" s="204">
        <f>IF(N346="snížená",J346,0)</f>
        <v>0</v>
      </c>
      <c r="BG346" s="204">
        <f>IF(N346="zákl. přenesená",J346,0)</f>
        <v>0</v>
      </c>
      <c r="BH346" s="204">
        <f>IF(N346="sníž. přenesená",J346,0)</f>
        <v>0</v>
      </c>
      <c r="BI346" s="204">
        <f>IF(N346="nulová",J346,0)</f>
        <v>0</v>
      </c>
      <c r="BJ346" s="18" t="s">
        <v>83</v>
      </c>
      <c r="BK346" s="204">
        <f>ROUND(I346*H346,2)</f>
        <v>0</v>
      </c>
      <c r="BL346" s="18" t="s">
        <v>157</v>
      </c>
      <c r="BM346" s="203" t="s">
        <v>512</v>
      </c>
    </row>
    <row r="347" spans="1:65" s="2" customFormat="1" ht="19.5">
      <c r="A347" s="35"/>
      <c r="B347" s="36"/>
      <c r="C347" s="37"/>
      <c r="D347" s="205" t="s">
        <v>159</v>
      </c>
      <c r="E347" s="37"/>
      <c r="F347" s="206" t="s">
        <v>511</v>
      </c>
      <c r="G347" s="37"/>
      <c r="H347" s="37"/>
      <c r="I347" s="207"/>
      <c r="J347" s="37"/>
      <c r="K347" s="37"/>
      <c r="L347" s="40"/>
      <c r="M347" s="208"/>
      <c r="N347" s="209"/>
      <c r="O347" s="72"/>
      <c r="P347" s="72"/>
      <c r="Q347" s="72"/>
      <c r="R347" s="72"/>
      <c r="S347" s="72"/>
      <c r="T347" s="73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159</v>
      </c>
      <c r="AU347" s="18" t="s">
        <v>85</v>
      </c>
    </row>
    <row r="348" spans="1:65" s="2" customFormat="1" ht="19.5">
      <c r="A348" s="35"/>
      <c r="B348" s="36"/>
      <c r="C348" s="37"/>
      <c r="D348" s="205" t="s">
        <v>499</v>
      </c>
      <c r="E348" s="37"/>
      <c r="F348" s="256" t="s">
        <v>500</v>
      </c>
      <c r="G348" s="37"/>
      <c r="H348" s="37"/>
      <c r="I348" s="207"/>
      <c r="J348" s="37"/>
      <c r="K348" s="37"/>
      <c r="L348" s="40"/>
      <c r="M348" s="208"/>
      <c r="N348" s="209"/>
      <c r="O348" s="72"/>
      <c r="P348" s="72"/>
      <c r="Q348" s="72"/>
      <c r="R348" s="72"/>
      <c r="S348" s="72"/>
      <c r="T348" s="73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499</v>
      </c>
      <c r="AU348" s="18" t="s">
        <v>85</v>
      </c>
    </row>
    <row r="349" spans="1:65" s="12" customFormat="1" ht="22.9" customHeight="1">
      <c r="B349" s="176"/>
      <c r="C349" s="177"/>
      <c r="D349" s="178" t="s">
        <v>75</v>
      </c>
      <c r="E349" s="190" t="s">
        <v>513</v>
      </c>
      <c r="F349" s="190" t="s">
        <v>514</v>
      </c>
      <c r="G349" s="177"/>
      <c r="H349" s="177"/>
      <c r="I349" s="180"/>
      <c r="J349" s="191">
        <f>BK349</f>
        <v>0</v>
      </c>
      <c r="K349" s="177"/>
      <c r="L349" s="182"/>
      <c r="M349" s="183"/>
      <c r="N349" s="184"/>
      <c r="O349" s="184"/>
      <c r="P349" s="185">
        <f>SUM(P350:P408)</f>
        <v>0</v>
      </c>
      <c r="Q349" s="184"/>
      <c r="R349" s="185">
        <f>SUM(R350:R408)</f>
        <v>8.4896700000000005E-2</v>
      </c>
      <c r="S349" s="184"/>
      <c r="T349" s="186">
        <f>SUM(T350:T408)</f>
        <v>0</v>
      </c>
      <c r="AR349" s="187" t="s">
        <v>83</v>
      </c>
      <c r="AT349" s="188" t="s">
        <v>75</v>
      </c>
      <c r="AU349" s="188" t="s">
        <v>83</v>
      </c>
      <c r="AY349" s="187" t="s">
        <v>150</v>
      </c>
      <c r="BK349" s="189">
        <f>SUM(BK350:BK408)</f>
        <v>0</v>
      </c>
    </row>
    <row r="350" spans="1:65" s="2" customFormat="1" ht="33" customHeight="1">
      <c r="A350" s="35"/>
      <c r="B350" s="36"/>
      <c r="C350" s="192" t="s">
        <v>515</v>
      </c>
      <c r="D350" s="192" t="s">
        <v>152</v>
      </c>
      <c r="E350" s="193" t="s">
        <v>516</v>
      </c>
      <c r="F350" s="194" t="s">
        <v>517</v>
      </c>
      <c r="G350" s="195" t="s">
        <v>265</v>
      </c>
      <c r="H350" s="196">
        <v>404.27</v>
      </c>
      <c r="I350" s="197"/>
      <c r="J350" s="198">
        <f>ROUND(I350*H350,2)</f>
        <v>0</v>
      </c>
      <c r="K350" s="194" t="s">
        <v>156</v>
      </c>
      <c r="L350" s="40"/>
      <c r="M350" s="199" t="s">
        <v>1</v>
      </c>
      <c r="N350" s="200" t="s">
        <v>41</v>
      </c>
      <c r="O350" s="72"/>
      <c r="P350" s="201">
        <f>O350*H350</f>
        <v>0</v>
      </c>
      <c r="Q350" s="201">
        <v>2.1000000000000001E-4</v>
      </c>
      <c r="R350" s="201">
        <f>Q350*H350</f>
        <v>8.4896700000000005E-2</v>
      </c>
      <c r="S350" s="201">
        <v>0</v>
      </c>
      <c r="T350" s="202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3" t="s">
        <v>157</v>
      </c>
      <c r="AT350" s="203" t="s">
        <v>152</v>
      </c>
      <c r="AU350" s="203" t="s">
        <v>85</v>
      </c>
      <c r="AY350" s="18" t="s">
        <v>150</v>
      </c>
      <c r="BE350" s="204">
        <f>IF(N350="základní",J350,0)</f>
        <v>0</v>
      </c>
      <c r="BF350" s="204">
        <f>IF(N350="snížená",J350,0)</f>
        <v>0</v>
      </c>
      <c r="BG350" s="204">
        <f>IF(N350="zákl. přenesená",J350,0)</f>
        <v>0</v>
      </c>
      <c r="BH350" s="204">
        <f>IF(N350="sníž. přenesená",J350,0)</f>
        <v>0</v>
      </c>
      <c r="BI350" s="204">
        <f>IF(N350="nulová",J350,0)</f>
        <v>0</v>
      </c>
      <c r="BJ350" s="18" t="s">
        <v>83</v>
      </c>
      <c r="BK350" s="204">
        <f>ROUND(I350*H350,2)</f>
        <v>0</v>
      </c>
      <c r="BL350" s="18" t="s">
        <v>157</v>
      </c>
      <c r="BM350" s="203" t="s">
        <v>518</v>
      </c>
    </row>
    <row r="351" spans="1:65" s="2" customFormat="1" ht="19.5">
      <c r="A351" s="35"/>
      <c r="B351" s="36"/>
      <c r="C351" s="37"/>
      <c r="D351" s="205" t="s">
        <v>159</v>
      </c>
      <c r="E351" s="37"/>
      <c r="F351" s="206" t="s">
        <v>519</v>
      </c>
      <c r="G351" s="37"/>
      <c r="H351" s="37"/>
      <c r="I351" s="207"/>
      <c r="J351" s="37"/>
      <c r="K351" s="37"/>
      <c r="L351" s="40"/>
      <c r="M351" s="208"/>
      <c r="N351" s="209"/>
      <c r="O351" s="72"/>
      <c r="P351" s="72"/>
      <c r="Q351" s="72"/>
      <c r="R351" s="72"/>
      <c r="S351" s="72"/>
      <c r="T351" s="73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159</v>
      </c>
      <c r="AU351" s="18" t="s">
        <v>85</v>
      </c>
    </row>
    <row r="352" spans="1:65" s="13" customFormat="1">
      <c r="B352" s="210"/>
      <c r="C352" s="211"/>
      <c r="D352" s="205" t="s">
        <v>161</v>
      </c>
      <c r="E352" s="212" t="s">
        <v>1</v>
      </c>
      <c r="F352" s="213" t="s">
        <v>520</v>
      </c>
      <c r="G352" s="211"/>
      <c r="H352" s="214">
        <v>205.43</v>
      </c>
      <c r="I352" s="215"/>
      <c r="J352" s="211"/>
      <c r="K352" s="211"/>
      <c r="L352" s="216"/>
      <c r="M352" s="217"/>
      <c r="N352" s="218"/>
      <c r="O352" s="218"/>
      <c r="P352" s="218"/>
      <c r="Q352" s="218"/>
      <c r="R352" s="218"/>
      <c r="S352" s="218"/>
      <c r="T352" s="219"/>
      <c r="AT352" s="220" t="s">
        <v>161</v>
      </c>
      <c r="AU352" s="220" t="s">
        <v>85</v>
      </c>
      <c r="AV352" s="13" t="s">
        <v>85</v>
      </c>
      <c r="AW352" s="13" t="s">
        <v>33</v>
      </c>
      <c r="AX352" s="13" t="s">
        <v>76</v>
      </c>
      <c r="AY352" s="220" t="s">
        <v>150</v>
      </c>
    </row>
    <row r="353" spans="1:65" s="13" customFormat="1">
      <c r="B353" s="210"/>
      <c r="C353" s="211"/>
      <c r="D353" s="205" t="s">
        <v>161</v>
      </c>
      <c r="E353" s="212" t="s">
        <v>1</v>
      </c>
      <c r="F353" s="213" t="s">
        <v>521</v>
      </c>
      <c r="G353" s="211"/>
      <c r="H353" s="214">
        <v>198.84</v>
      </c>
      <c r="I353" s="215"/>
      <c r="J353" s="211"/>
      <c r="K353" s="211"/>
      <c r="L353" s="216"/>
      <c r="M353" s="217"/>
      <c r="N353" s="218"/>
      <c r="O353" s="218"/>
      <c r="P353" s="218"/>
      <c r="Q353" s="218"/>
      <c r="R353" s="218"/>
      <c r="S353" s="218"/>
      <c r="T353" s="219"/>
      <c r="AT353" s="220" t="s">
        <v>161</v>
      </c>
      <c r="AU353" s="220" t="s">
        <v>85</v>
      </c>
      <c r="AV353" s="13" t="s">
        <v>85</v>
      </c>
      <c r="AW353" s="13" t="s">
        <v>33</v>
      </c>
      <c r="AX353" s="13" t="s">
        <v>76</v>
      </c>
      <c r="AY353" s="220" t="s">
        <v>150</v>
      </c>
    </row>
    <row r="354" spans="1:65" s="14" customFormat="1">
      <c r="B354" s="221"/>
      <c r="C354" s="222"/>
      <c r="D354" s="205" t="s">
        <v>161</v>
      </c>
      <c r="E354" s="223" t="s">
        <v>1</v>
      </c>
      <c r="F354" s="224" t="s">
        <v>163</v>
      </c>
      <c r="G354" s="222"/>
      <c r="H354" s="225">
        <v>404.27</v>
      </c>
      <c r="I354" s="226"/>
      <c r="J354" s="222"/>
      <c r="K354" s="222"/>
      <c r="L354" s="227"/>
      <c r="M354" s="228"/>
      <c r="N354" s="229"/>
      <c r="O354" s="229"/>
      <c r="P354" s="229"/>
      <c r="Q354" s="229"/>
      <c r="R354" s="229"/>
      <c r="S354" s="229"/>
      <c r="T354" s="230"/>
      <c r="AT354" s="231" t="s">
        <v>161</v>
      </c>
      <c r="AU354" s="231" t="s">
        <v>85</v>
      </c>
      <c r="AV354" s="14" t="s">
        <v>157</v>
      </c>
      <c r="AW354" s="14" t="s">
        <v>33</v>
      </c>
      <c r="AX354" s="14" t="s">
        <v>83</v>
      </c>
      <c r="AY354" s="231" t="s">
        <v>150</v>
      </c>
    </row>
    <row r="355" spans="1:65" s="2" customFormat="1" ht="24.2" customHeight="1">
      <c r="A355" s="35"/>
      <c r="B355" s="36"/>
      <c r="C355" s="192" t="s">
        <v>522</v>
      </c>
      <c r="D355" s="192" t="s">
        <v>152</v>
      </c>
      <c r="E355" s="193" t="s">
        <v>523</v>
      </c>
      <c r="F355" s="194" t="s">
        <v>524</v>
      </c>
      <c r="G355" s="195" t="s">
        <v>525</v>
      </c>
      <c r="H355" s="196">
        <v>2</v>
      </c>
      <c r="I355" s="197"/>
      <c r="J355" s="198">
        <f>ROUND(I355*H355,2)</f>
        <v>0</v>
      </c>
      <c r="K355" s="194" t="s">
        <v>156</v>
      </c>
      <c r="L355" s="40"/>
      <c r="M355" s="199" t="s">
        <v>1</v>
      </c>
      <c r="N355" s="200" t="s">
        <v>41</v>
      </c>
      <c r="O355" s="72"/>
      <c r="P355" s="201">
        <f>O355*H355</f>
        <v>0</v>
      </c>
      <c r="Q355" s="201">
        <v>0</v>
      </c>
      <c r="R355" s="201">
        <f>Q355*H355</f>
        <v>0</v>
      </c>
      <c r="S355" s="201">
        <v>0</v>
      </c>
      <c r="T355" s="202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03" t="s">
        <v>157</v>
      </c>
      <c r="AT355" s="203" t="s">
        <v>152</v>
      </c>
      <c r="AU355" s="203" t="s">
        <v>85</v>
      </c>
      <c r="AY355" s="18" t="s">
        <v>150</v>
      </c>
      <c r="BE355" s="204">
        <f>IF(N355="základní",J355,0)</f>
        <v>0</v>
      </c>
      <c r="BF355" s="204">
        <f>IF(N355="snížená",J355,0)</f>
        <v>0</v>
      </c>
      <c r="BG355" s="204">
        <f>IF(N355="zákl. přenesená",J355,0)</f>
        <v>0</v>
      </c>
      <c r="BH355" s="204">
        <f>IF(N355="sníž. přenesená",J355,0)</f>
        <v>0</v>
      </c>
      <c r="BI355" s="204">
        <f>IF(N355="nulová",J355,0)</f>
        <v>0</v>
      </c>
      <c r="BJ355" s="18" t="s">
        <v>83</v>
      </c>
      <c r="BK355" s="204">
        <f>ROUND(I355*H355,2)</f>
        <v>0</v>
      </c>
      <c r="BL355" s="18" t="s">
        <v>157</v>
      </c>
      <c r="BM355" s="203" t="s">
        <v>526</v>
      </c>
    </row>
    <row r="356" spans="1:65" s="2" customFormat="1" ht="19.5">
      <c r="A356" s="35"/>
      <c r="B356" s="36"/>
      <c r="C356" s="37"/>
      <c r="D356" s="205" t="s">
        <v>159</v>
      </c>
      <c r="E356" s="37"/>
      <c r="F356" s="206" t="s">
        <v>527</v>
      </c>
      <c r="G356" s="37"/>
      <c r="H356" s="37"/>
      <c r="I356" s="207"/>
      <c r="J356" s="37"/>
      <c r="K356" s="37"/>
      <c r="L356" s="40"/>
      <c r="M356" s="208"/>
      <c r="N356" s="209"/>
      <c r="O356" s="72"/>
      <c r="P356" s="72"/>
      <c r="Q356" s="72"/>
      <c r="R356" s="72"/>
      <c r="S356" s="72"/>
      <c r="T356" s="73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8" t="s">
        <v>159</v>
      </c>
      <c r="AU356" s="18" t="s">
        <v>85</v>
      </c>
    </row>
    <row r="357" spans="1:65" s="2" customFormat="1" ht="24.2" customHeight="1">
      <c r="A357" s="35"/>
      <c r="B357" s="36"/>
      <c r="C357" s="192" t="s">
        <v>528</v>
      </c>
      <c r="D357" s="192" t="s">
        <v>152</v>
      </c>
      <c r="E357" s="193" t="s">
        <v>529</v>
      </c>
      <c r="F357" s="194" t="s">
        <v>530</v>
      </c>
      <c r="G357" s="195" t="s">
        <v>525</v>
      </c>
      <c r="H357" s="196">
        <v>2</v>
      </c>
      <c r="I357" s="197"/>
      <c r="J357" s="198">
        <f>ROUND(I357*H357,2)</f>
        <v>0</v>
      </c>
      <c r="K357" s="194" t="s">
        <v>156</v>
      </c>
      <c r="L357" s="40"/>
      <c r="M357" s="199" t="s">
        <v>1</v>
      </c>
      <c r="N357" s="200" t="s">
        <v>41</v>
      </c>
      <c r="O357" s="72"/>
      <c r="P357" s="201">
        <f>O357*H357</f>
        <v>0</v>
      </c>
      <c r="Q357" s="201">
        <v>0</v>
      </c>
      <c r="R357" s="201">
        <f>Q357*H357</f>
        <v>0</v>
      </c>
      <c r="S357" s="201">
        <v>0</v>
      </c>
      <c r="T357" s="202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3" t="s">
        <v>157</v>
      </c>
      <c r="AT357" s="203" t="s">
        <v>152</v>
      </c>
      <c r="AU357" s="203" t="s">
        <v>85</v>
      </c>
      <c r="AY357" s="18" t="s">
        <v>150</v>
      </c>
      <c r="BE357" s="204">
        <f>IF(N357="základní",J357,0)</f>
        <v>0</v>
      </c>
      <c r="BF357" s="204">
        <f>IF(N357="snížená",J357,0)</f>
        <v>0</v>
      </c>
      <c r="BG357" s="204">
        <f>IF(N357="zákl. přenesená",J357,0)</f>
        <v>0</v>
      </c>
      <c r="BH357" s="204">
        <f>IF(N357="sníž. přenesená",J357,0)</f>
        <v>0</v>
      </c>
      <c r="BI357" s="204">
        <f>IF(N357="nulová",J357,0)</f>
        <v>0</v>
      </c>
      <c r="BJ357" s="18" t="s">
        <v>83</v>
      </c>
      <c r="BK357" s="204">
        <f>ROUND(I357*H357,2)</f>
        <v>0</v>
      </c>
      <c r="BL357" s="18" t="s">
        <v>157</v>
      </c>
      <c r="BM357" s="203" t="s">
        <v>531</v>
      </c>
    </row>
    <row r="358" spans="1:65" s="2" customFormat="1" ht="19.5">
      <c r="A358" s="35"/>
      <c r="B358" s="36"/>
      <c r="C358" s="37"/>
      <c r="D358" s="205" t="s">
        <v>159</v>
      </c>
      <c r="E358" s="37"/>
      <c r="F358" s="206" t="s">
        <v>532</v>
      </c>
      <c r="G358" s="37"/>
      <c r="H358" s="37"/>
      <c r="I358" s="207"/>
      <c r="J358" s="37"/>
      <c r="K358" s="37"/>
      <c r="L358" s="40"/>
      <c r="M358" s="208"/>
      <c r="N358" s="209"/>
      <c r="O358" s="72"/>
      <c r="P358" s="72"/>
      <c r="Q358" s="72"/>
      <c r="R358" s="72"/>
      <c r="S358" s="72"/>
      <c r="T358" s="73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159</v>
      </c>
      <c r="AU358" s="18" t="s">
        <v>85</v>
      </c>
    </row>
    <row r="359" spans="1:65" s="2" customFormat="1" ht="33" customHeight="1">
      <c r="A359" s="35"/>
      <c r="B359" s="36"/>
      <c r="C359" s="192" t="s">
        <v>533</v>
      </c>
      <c r="D359" s="192" t="s">
        <v>152</v>
      </c>
      <c r="E359" s="193" t="s">
        <v>534</v>
      </c>
      <c r="F359" s="194" t="s">
        <v>535</v>
      </c>
      <c r="G359" s="195" t="s">
        <v>265</v>
      </c>
      <c r="H359" s="196">
        <v>1010.905</v>
      </c>
      <c r="I359" s="197"/>
      <c r="J359" s="198">
        <f>ROUND(I359*H359,2)</f>
        <v>0</v>
      </c>
      <c r="K359" s="194" t="s">
        <v>156</v>
      </c>
      <c r="L359" s="40"/>
      <c r="M359" s="199" t="s">
        <v>1</v>
      </c>
      <c r="N359" s="200" t="s">
        <v>41</v>
      </c>
      <c r="O359" s="72"/>
      <c r="P359" s="201">
        <f>O359*H359</f>
        <v>0</v>
      </c>
      <c r="Q359" s="201">
        <v>0</v>
      </c>
      <c r="R359" s="201">
        <f>Q359*H359</f>
        <v>0</v>
      </c>
      <c r="S359" s="201">
        <v>0</v>
      </c>
      <c r="T359" s="202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3" t="s">
        <v>157</v>
      </c>
      <c r="AT359" s="203" t="s">
        <v>152</v>
      </c>
      <c r="AU359" s="203" t="s">
        <v>85</v>
      </c>
      <c r="AY359" s="18" t="s">
        <v>150</v>
      </c>
      <c r="BE359" s="204">
        <f>IF(N359="základní",J359,0)</f>
        <v>0</v>
      </c>
      <c r="BF359" s="204">
        <f>IF(N359="snížená",J359,0)</f>
        <v>0</v>
      </c>
      <c r="BG359" s="204">
        <f>IF(N359="zákl. přenesená",J359,0)</f>
        <v>0</v>
      </c>
      <c r="BH359" s="204">
        <f>IF(N359="sníž. přenesená",J359,0)</f>
        <v>0</v>
      </c>
      <c r="BI359" s="204">
        <f>IF(N359="nulová",J359,0)</f>
        <v>0</v>
      </c>
      <c r="BJ359" s="18" t="s">
        <v>83</v>
      </c>
      <c r="BK359" s="204">
        <f>ROUND(I359*H359,2)</f>
        <v>0</v>
      </c>
      <c r="BL359" s="18" t="s">
        <v>157</v>
      </c>
      <c r="BM359" s="203" t="s">
        <v>536</v>
      </c>
    </row>
    <row r="360" spans="1:65" s="2" customFormat="1" ht="29.25">
      <c r="A360" s="35"/>
      <c r="B360" s="36"/>
      <c r="C360" s="37"/>
      <c r="D360" s="205" t="s">
        <v>159</v>
      </c>
      <c r="E360" s="37"/>
      <c r="F360" s="206" t="s">
        <v>537</v>
      </c>
      <c r="G360" s="37"/>
      <c r="H360" s="37"/>
      <c r="I360" s="207"/>
      <c r="J360" s="37"/>
      <c r="K360" s="37"/>
      <c r="L360" s="40"/>
      <c r="M360" s="208"/>
      <c r="N360" s="209"/>
      <c r="O360" s="72"/>
      <c r="P360" s="72"/>
      <c r="Q360" s="72"/>
      <c r="R360" s="72"/>
      <c r="S360" s="72"/>
      <c r="T360" s="73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159</v>
      </c>
      <c r="AU360" s="18" t="s">
        <v>85</v>
      </c>
    </row>
    <row r="361" spans="1:65" s="15" customFormat="1">
      <c r="B361" s="236"/>
      <c r="C361" s="237"/>
      <c r="D361" s="205" t="s">
        <v>161</v>
      </c>
      <c r="E361" s="238" t="s">
        <v>1</v>
      </c>
      <c r="F361" s="239" t="s">
        <v>538</v>
      </c>
      <c r="G361" s="237"/>
      <c r="H361" s="238" t="s">
        <v>1</v>
      </c>
      <c r="I361" s="240"/>
      <c r="J361" s="237"/>
      <c r="K361" s="237"/>
      <c r="L361" s="241"/>
      <c r="M361" s="242"/>
      <c r="N361" s="243"/>
      <c r="O361" s="243"/>
      <c r="P361" s="243"/>
      <c r="Q361" s="243"/>
      <c r="R361" s="243"/>
      <c r="S361" s="243"/>
      <c r="T361" s="244"/>
      <c r="AT361" s="245" t="s">
        <v>161</v>
      </c>
      <c r="AU361" s="245" t="s">
        <v>85</v>
      </c>
      <c r="AV361" s="15" t="s">
        <v>83</v>
      </c>
      <c r="AW361" s="15" t="s">
        <v>33</v>
      </c>
      <c r="AX361" s="15" t="s">
        <v>76</v>
      </c>
      <c r="AY361" s="245" t="s">
        <v>150</v>
      </c>
    </row>
    <row r="362" spans="1:65" s="13" customFormat="1">
      <c r="B362" s="210"/>
      <c r="C362" s="211"/>
      <c r="D362" s="205" t="s">
        <v>161</v>
      </c>
      <c r="E362" s="212" t="s">
        <v>1</v>
      </c>
      <c r="F362" s="213" t="s">
        <v>539</v>
      </c>
      <c r="G362" s="211"/>
      <c r="H362" s="214">
        <v>268.387</v>
      </c>
      <c r="I362" s="215"/>
      <c r="J362" s="211"/>
      <c r="K362" s="211"/>
      <c r="L362" s="216"/>
      <c r="M362" s="217"/>
      <c r="N362" s="218"/>
      <c r="O362" s="218"/>
      <c r="P362" s="218"/>
      <c r="Q362" s="218"/>
      <c r="R362" s="218"/>
      <c r="S362" s="218"/>
      <c r="T362" s="219"/>
      <c r="AT362" s="220" t="s">
        <v>161</v>
      </c>
      <c r="AU362" s="220" t="s">
        <v>85</v>
      </c>
      <c r="AV362" s="13" t="s">
        <v>85</v>
      </c>
      <c r="AW362" s="13" t="s">
        <v>33</v>
      </c>
      <c r="AX362" s="13" t="s">
        <v>76</v>
      </c>
      <c r="AY362" s="220" t="s">
        <v>150</v>
      </c>
    </row>
    <row r="363" spans="1:65" s="13" customFormat="1">
      <c r="B363" s="210"/>
      <c r="C363" s="211"/>
      <c r="D363" s="205" t="s">
        <v>161</v>
      </c>
      <c r="E363" s="212" t="s">
        <v>1</v>
      </c>
      <c r="F363" s="213" t="s">
        <v>540</v>
      </c>
      <c r="G363" s="211"/>
      <c r="H363" s="214">
        <v>108.295</v>
      </c>
      <c r="I363" s="215"/>
      <c r="J363" s="211"/>
      <c r="K363" s="211"/>
      <c r="L363" s="216"/>
      <c r="M363" s="217"/>
      <c r="N363" s="218"/>
      <c r="O363" s="218"/>
      <c r="P363" s="218"/>
      <c r="Q363" s="218"/>
      <c r="R363" s="218"/>
      <c r="S363" s="218"/>
      <c r="T363" s="219"/>
      <c r="AT363" s="220" t="s">
        <v>161</v>
      </c>
      <c r="AU363" s="220" t="s">
        <v>85</v>
      </c>
      <c r="AV363" s="13" t="s">
        <v>85</v>
      </c>
      <c r="AW363" s="13" t="s">
        <v>33</v>
      </c>
      <c r="AX363" s="13" t="s">
        <v>76</v>
      </c>
      <c r="AY363" s="220" t="s">
        <v>150</v>
      </c>
    </row>
    <row r="364" spans="1:65" s="15" customFormat="1">
      <c r="B364" s="236"/>
      <c r="C364" s="237"/>
      <c r="D364" s="205" t="s">
        <v>161</v>
      </c>
      <c r="E364" s="238" t="s">
        <v>1</v>
      </c>
      <c r="F364" s="239" t="s">
        <v>541</v>
      </c>
      <c r="G364" s="237"/>
      <c r="H364" s="238" t="s">
        <v>1</v>
      </c>
      <c r="I364" s="240"/>
      <c r="J364" s="237"/>
      <c r="K364" s="237"/>
      <c r="L364" s="241"/>
      <c r="M364" s="242"/>
      <c r="N364" s="243"/>
      <c r="O364" s="243"/>
      <c r="P364" s="243"/>
      <c r="Q364" s="243"/>
      <c r="R364" s="243"/>
      <c r="S364" s="243"/>
      <c r="T364" s="244"/>
      <c r="AT364" s="245" t="s">
        <v>161</v>
      </c>
      <c r="AU364" s="245" t="s">
        <v>85</v>
      </c>
      <c r="AV364" s="15" t="s">
        <v>83</v>
      </c>
      <c r="AW364" s="15" t="s">
        <v>33</v>
      </c>
      <c r="AX364" s="15" t="s">
        <v>76</v>
      </c>
      <c r="AY364" s="245" t="s">
        <v>150</v>
      </c>
    </row>
    <row r="365" spans="1:65" s="13" customFormat="1">
      <c r="B365" s="210"/>
      <c r="C365" s="211"/>
      <c r="D365" s="205" t="s">
        <v>161</v>
      </c>
      <c r="E365" s="212" t="s">
        <v>1</v>
      </c>
      <c r="F365" s="213" t="s">
        <v>542</v>
      </c>
      <c r="G365" s="211"/>
      <c r="H365" s="214">
        <v>148.19999999999999</v>
      </c>
      <c r="I365" s="215"/>
      <c r="J365" s="211"/>
      <c r="K365" s="211"/>
      <c r="L365" s="216"/>
      <c r="M365" s="217"/>
      <c r="N365" s="218"/>
      <c r="O365" s="218"/>
      <c r="P365" s="218"/>
      <c r="Q365" s="218"/>
      <c r="R365" s="218"/>
      <c r="S365" s="218"/>
      <c r="T365" s="219"/>
      <c r="AT365" s="220" t="s">
        <v>161</v>
      </c>
      <c r="AU365" s="220" t="s">
        <v>85</v>
      </c>
      <c r="AV365" s="13" t="s">
        <v>85</v>
      </c>
      <c r="AW365" s="13" t="s">
        <v>33</v>
      </c>
      <c r="AX365" s="13" t="s">
        <v>76</v>
      </c>
      <c r="AY365" s="220" t="s">
        <v>150</v>
      </c>
    </row>
    <row r="366" spans="1:65" s="15" customFormat="1">
      <c r="B366" s="236"/>
      <c r="C366" s="237"/>
      <c r="D366" s="205" t="s">
        <v>161</v>
      </c>
      <c r="E366" s="238" t="s">
        <v>1</v>
      </c>
      <c r="F366" s="239" t="s">
        <v>543</v>
      </c>
      <c r="G366" s="237"/>
      <c r="H366" s="238" t="s">
        <v>1</v>
      </c>
      <c r="I366" s="240"/>
      <c r="J366" s="237"/>
      <c r="K366" s="237"/>
      <c r="L366" s="241"/>
      <c r="M366" s="242"/>
      <c r="N366" s="243"/>
      <c r="O366" s="243"/>
      <c r="P366" s="243"/>
      <c r="Q366" s="243"/>
      <c r="R366" s="243"/>
      <c r="S366" s="243"/>
      <c r="T366" s="244"/>
      <c r="AT366" s="245" t="s">
        <v>161</v>
      </c>
      <c r="AU366" s="245" t="s">
        <v>85</v>
      </c>
      <c r="AV366" s="15" t="s">
        <v>83</v>
      </c>
      <c r="AW366" s="15" t="s">
        <v>33</v>
      </c>
      <c r="AX366" s="15" t="s">
        <v>76</v>
      </c>
      <c r="AY366" s="245" t="s">
        <v>150</v>
      </c>
    </row>
    <row r="367" spans="1:65" s="13" customFormat="1">
      <c r="B367" s="210"/>
      <c r="C367" s="211"/>
      <c r="D367" s="205" t="s">
        <v>161</v>
      </c>
      <c r="E367" s="212" t="s">
        <v>1</v>
      </c>
      <c r="F367" s="213" t="s">
        <v>544</v>
      </c>
      <c r="G367" s="211"/>
      <c r="H367" s="214">
        <v>58.74</v>
      </c>
      <c r="I367" s="215"/>
      <c r="J367" s="211"/>
      <c r="K367" s="211"/>
      <c r="L367" s="216"/>
      <c r="M367" s="217"/>
      <c r="N367" s="218"/>
      <c r="O367" s="218"/>
      <c r="P367" s="218"/>
      <c r="Q367" s="218"/>
      <c r="R367" s="218"/>
      <c r="S367" s="218"/>
      <c r="T367" s="219"/>
      <c r="AT367" s="220" t="s">
        <v>161</v>
      </c>
      <c r="AU367" s="220" t="s">
        <v>85</v>
      </c>
      <c r="AV367" s="13" t="s">
        <v>85</v>
      </c>
      <c r="AW367" s="13" t="s">
        <v>33</v>
      </c>
      <c r="AX367" s="13" t="s">
        <v>76</v>
      </c>
      <c r="AY367" s="220" t="s">
        <v>150</v>
      </c>
    </row>
    <row r="368" spans="1:65" s="13" customFormat="1">
      <c r="B368" s="210"/>
      <c r="C368" s="211"/>
      <c r="D368" s="205" t="s">
        <v>161</v>
      </c>
      <c r="E368" s="212" t="s">
        <v>1</v>
      </c>
      <c r="F368" s="213" t="s">
        <v>545</v>
      </c>
      <c r="G368" s="211"/>
      <c r="H368" s="214">
        <v>85.837999999999994</v>
      </c>
      <c r="I368" s="215"/>
      <c r="J368" s="211"/>
      <c r="K368" s="211"/>
      <c r="L368" s="216"/>
      <c r="M368" s="217"/>
      <c r="N368" s="218"/>
      <c r="O368" s="218"/>
      <c r="P368" s="218"/>
      <c r="Q368" s="218"/>
      <c r="R368" s="218"/>
      <c r="S368" s="218"/>
      <c r="T368" s="219"/>
      <c r="AT368" s="220" t="s">
        <v>161</v>
      </c>
      <c r="AU368" s="220" t="s">
        <v>85</v>
      </c>
      <c r="AV368" s="13" t="s">
        <v>85</v>
      </c>
      <c r="AW368" s="13" t="s">
        <v>33</v>
      </c>
      <c r="AX368" s="13" t="s">
        <v>76</v>
      </c>
      <c r="AY368" s="220" t="s">
        <v>150</v>
      </c>
    </row>
    <row r="369" spans="1:65" s="13" customFormat="1">
      <c r="B369" s="210"/>
      <c r="C369" s="211"/>
      <c r="D369" s="205" t="s">
        <v>161</v>
      </c>
      <c r="E369" s="212" t="s">
        <v>1</v>
      </c>
      <c r="F369" s="213" t="s">
        <v>546</v>
      </c>
      <c r="G369" s="211"/>
      <c r="H369" s="214">
        <v>7.0679999999999996</v>
      </c>
      <c r="I369" s="215"/>
      <c r="J369" s="211"/>
      <c r="K369" s="211"/>
      <c r="L369" s="216"/>
      <c r="M369" s="217"/>
      <c r="N369" s="218"/>
      <c r="O369" s="218"/>
      <c r="P369" s="218"/>
      <c r="Q369" s="218"/>
      <c r="R369" s="218"/>
      <c r="S369" s="218"/>
      <c r="T369" s="219"/>
      <c r="AT369" s="220" t="s">
        <v>161</v>
      </c>
      <c r="AU369" s="220" t="s">
        <v>85</v>
      </c>
      <c r="AV369" s="13" t="s">
        <v>85</v>
      </c>
      <c r="AW369" s="13" t="s">
        <v>33</v>
      </c>
      <c r="AX369" s="13" t="s">
        <v>76</v>
      </c>
      <c r="AY369" s="220" t="s">
        <v>150</v>
      </c>
    </row>
    <row r="370" spans="1:65" s="15" customFormat="1">
      <c r="B370" s="236"/>
      <c r="C370" s="237"/>
      <c r="D370" s="205" t="s">
        <v>161</v>
      </c>
      <c r="E370" s="238" t="s">
        <v>1</v>
      </c>
      <c r="F370" s="239" t="s">
        <v>547</v>
      </c>
      <c r="G370" s="237"/>
      <c r="H370" s="238" t="s">
        <v>1</v>
      </c>
      <c r="I370" s="240"/>
      <c r="J370" s="237"/>
      <c r="K370" s="237"/>
      <c r="L370" s="241"/>
      <c r="M370" s="242"/>
      <c r="N370" s="243"/>
      <c r="O370" s="243"/>
      <c r="P370" s="243"/>
      <c r="Q370" s="243"/>
      <c r="R370" s="243"/>
      <c r="S370" s="243"/>
      <c r="T370" s="244"/>
      <c r="AT370" s="245" t="s">
        <v>161</v>
      </c>
      <c r="AU370" s="245" t="s">
        <v>85</v>
      </c>
      <c r="AV370" s="15" t="s">
        <v>83</v>
      </c>
      <c r="AW370" s="15" t="s">
        <v>33</v>
      </c>
      <c r="AX370" s="15" t="s">
        <v>76</v>
      </c>
      <c r="AY370" s="245" t="s">
        <v>150</v>
      </c>
    </row>
    <row r="371" spans="1:65" s="13" customFormat="1">
      <c r="B371" s="210"/>
      <c r="C371" s="211"/>
      <c r="D371" s="205" t="s">
        <v>161</v>
      </c>
      <c r="E371" s="212" t="s">
        <v>1</v>
      </c>
      <c r="F371" s="213" t="s">
        <v>548</v>
      </c>
      <c r="G371" s="211"/>
      <c r="H371" s="214">
        <v>271.44</v>
      </c>
      <c r="I371" s="215"/>
      <c r="J371" s="211"/>
      <c r="K371" s="211"/>
      <c r="L371" s="216"/>
      <c r="M371" s="217"/>
      <c r="N371" s="218"/>
      <c r="O371" s="218"/>
      <c r="P371" s="218"/>
      <c r="Q371" s="218"/>
      <c r="R371" s="218"/>
      <c r="S371" s="218"/>
      <c r="T371" s="219"/>
      <c r="AT371" s="220" t="s">
        <v>161</v>
      </c>
      <c r="AU371" s="220" t="s">
        <v>85</v>
      </c>
      <c r="AV371" s="13" t="s">
        <v>85</v>
      </c>
      <c r="AW371" s="13" t="s">
        <v>33</v>
      </c>
      <c r="AX371" s="13" t="s">
        <v>76</v>
      </c>
      <c r="AY371" s="220" t="s">
        <v>150</v>
      </c>
    </row>
    <row r="372" spans="1:65" s="13" customFormat="1">
      <c r="B372" s="210"/>
      <c r="C372" s="211"/>
      <c r="D372" s="205" t="s">
        <v>161</v>
      </c>
      <c r="E372" s="212" t="s">
        <v>1</v>
      </c>
      <c r="F372" s="213" t="s">
        <v>549</v>
      </c>
      <c r="G372" s="211"/>
      <c r="H372" s="214">
        <v>62.936999999999998</v>
      </c>
      <c r="I372" s="215"/>
      <c r="J372" s="211"/>
      <c r="K372" s="211"/>
      <c r="L372" s="216"/>
      <c r="M372" s="217"/>
      <c r="N372" s="218"/>
      <c r="O372" s="218"/>
      <c r="P372" s="218"/>
      <c r="Q372" s="218"/>
      <c r="R372" s="218"/>
      <c r="S372" s="218"/>
      <c r="T372" s="219"/>
      <c r="AT372" s="220" t="s">
        <v>161</v>
      </c>
      <c r="AU372" s="220" t="s">
        <v>85</v>
      </c>
      <c r="AV372" s="13" t="s">
        <v>85</v>
      </c>
      <c r="AW372" s="13" t="s">
        <v>33</v>
      </c>
      <c r="AX372" s="13" t="s">
        <v>76</v>
      </c>
      <c r="AY372" s="220" t="s">
        <v>150</v>
      </c>
    </row>
    <row r="373" spans="1:65" s="14" customFormat="1">
      <c r="B373" s="221"/>
      <c r="C373" s="222"/>
      <c r="D373" s="205" t="s">
        <v>161</v>
      </c>
      <c r="E373" s="223" t="s">
        <v>1</v>
      </c>
      <c r="F373" s="224" t="s">
        <v>163</v>
      </c>
      <c r="G373" s="222"/>
      <c r="H373" s="225">
        <v>1010.905</v>
      </c>
      <c r="I373" s="226"/>
      <c r="J373" s="222"/>
      <c r="K373" s="222"/>
      <c r="L373" s="227"/>
      <c r="M373" s="228"/>
      <c r="N373" s="229"/>
      <c r="O373" s="229"/>
      <c r="P373" s="229"/>
      <c r="Q373" s="229"/>
      <c r="R373" s="229"/>
      <c r="S373" s="229"/>
      <c r="T373" s="230"/>
      <c r="AT373" s="231" t="s">
        <v>161</v>
      </c>
      <c r="AU373" s="231" t="s">
        <v>85</v>
      </c>
      <c r="AV373" s="14" t="s">
        <v>157</v>
      </c>
      <c r="AW373" s="14" t="s">
        <v>33</v>
      </c>
      <c r="AX373" s="14" t="s">
        <v>83</v>
      </c>
      <c r="AY373" s="231" t="s">
        <v>150</v>
      </c>
    </row>
    <row r="374" spans="1:65" s="2" customFormat="1" ht="33" customHeight="1">
      <c r="A374" s="35"/>
      <c r="B374" s="36"/>
      <c r="C374" s="192" t="s">
        <v>550</v>
      </c>
      <c r="D374" s="192" t="s">
        <v>152</v>
      </c>
      <c r="E374" s="193" t="s">
        <v>551</v>
      </c>
      <c r="F374" s="194" t="s">
        <v>552</v>
      </c>
      <c r="G374" s="195" t="s">
        <v>265</v>
      </c>
      <c r="H374" s="196">
        <v>60654.3</v>
      </c>
      <c r="I374" s="197"/>
      <c r="J374" s="198">
        <f>ROUND(I374*H374,2)</f>
        <v>0</v>
      </c>
      <c r="K374" s="194" t="s">
        <v>156</v>
      </c>
      <c r="L374" s="40"/>
      <c r="M374" s="199" t="s">
        <v>1</v>
      </c>
      <c r="N374" s="200" t="s">
        <v>41</v>
      </c>
      <c r="O374" s="72"/>
      <c r="P374" s="201">
        <f>O374*H374</f>
        <v>0</v>
      </c>
      <c r="Q374" s="201">
        <v>0</v>
      </c>
      <c r="R374" s="201">
        <f>Q374*H374</f>
        <v>0</v>
      </c>
      <c r="S374" s="201">
        <v>0</v>
      </c>
      <c r="T374" s="202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03" t="s">
        <v>157</v>
      </c>
      <c r="AT374" s="203" t="s">
        <v>152</v>
      </c>
      <c r="AU374" s="203" t="s">
        <v>85</v>
      </c>
      <c r="AY374" s="18" t="s">
        <v>150</v>
      </c>
      <c r="BE374" s="204">
        <f>IF(N374="základní",J374,0)</f>
        <v>0</v>
      </c>
      <c r="BF374" s="204">
        <f>IF(N374="snížená",J374,0)</f>
        <v>0</v>
      </c>
      <c r="BG374" s="204">
        <f>IF(N374="zákl. přenesená",J374,0)</f>
        <v>0</v>
      </c>
      <c r="BH374" s="204">
        <f>IF(N374="sníž. přenesená",J374,0)</f>
        <v>0</v>
      </c>
      <c r="BI374" s="204">
        <f>IF(N374="nulová",J374,0)</f>
        <v>0</v>
      </c>
      <c r="BJ374" s="18" t="s">
        <v>83</v>
      </c>
      <c r="BK374" s="204">
        <f>ROUND(I374*H374,2)</f>
        <v>0</v>
      </c>
      <c r="BL374" s="18" t="s">
        <v>157</v>
      </c>
      <c r="BM374" s="203" t="s">
        <v>553</v>
      </c>
    </row>
    <row r="375" spans="1:65" s="2" customFormat="1" ht="29.25">
      <c r="A375" s="35"/>
      <c r="B375" s="36"/>
      <c r="C375" s="37"/>
      <c r="D375" s="205" t="s">
        <v>159</v>
      </c>
      <c r="E375" s="37"/>
      <c r="F375" s="206" t="s">
        <v>554</v>
      </c>
      <c r="G375" s="37"/>
      <c r="H375" s="37"/>
      <c r="I375" s="207"/>
      <c r="J375" s="37"/>
      <c r="K375" s="37"/>
      <c r="L375" s="40"/>
      <c r="M375" s="208"/>
      <c r="N375" s="209"/>
      <c r="O375" s="72"/>
      <c r="P375" s="72"/>
      <c r="Q375" s="72"/>
      <c r="R375" s="72"/>
      <c r="S375" s="72"/>
      <c r="T375" s="73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159</v>
      </c>
      <c r="AU375" s="18" t="s">
        <v>85</v>
      </c>
    </row>
    <row r="376" spans="1:65" s="13" customFormat="1">
      <c r="B376" s="210"/>
      <c r="C376" s="211"/>
      <c r="D376" s="205" t="s">
        <v>161</v>
      </c>
      <c r="E376" s="212" t="s">
        <v>1</v>
      </c>
      <c r="F376" s="213" t="s">
        <v>555</v>
      </c>
      <c r="G376" s="211"/>
      <c r="H376" s="214">
        <v>60654.3</v>
      </c>
      <c r="I376" s="215"/>
      <c r="J376" s="211"/>
      <c r="K376" s="211"/>
      <c r="L376" s="216"/>
      <c r="M376" s="217"/>
      <c r="N376" s="218"/>
      <c r="O376" s="218"/>
      <c r="P376" s="218"/>
      <c r="Q376" s="218"/>
      <c r="R376" s="218"/>
      <c r="S376" s="218"/>
      <c r="T376" s="219"/>
      <c r="AT376" s="220" t="s">
        <v>161</v>
      </c>
      <c r="AU376" s="220" t="s">
        <v>85</v>
      </c>
      <c r="AV376" s="13" t="s">
        <v>85</v>
      </c>
      <c r="AW376" s="13" t="s">
        <v>33</v>
      </c>
      <c r="AX376" s="13" t="s">
        <v>76</v>
      </c>
      <c r="AY376" s="220" t="s">
        <v>150</v>
      </c>
    </row>
    <row r="377" spans="1:65" s="14" customFormat="1">
      <c r="B377" s="221"/>
      <c r="C377" s="222"/>
      <c r="D377" s="205" t="s">
        <v>161</v>
      </c>
      <c r="E377" s="223" t="s">
        <v>1</v>
      </c>
      <c r="F377" s="224" t="s">
        <v>163</v>
      </c>
      <c r="G377" s="222"/>
      <c r="H377" s="225">
        <v>60654.3</v>
      </c>
      <c r="I377" s="226"/>
      <c r="J377" s="222"/>
      <c r="K377" s="222"/>
      <c r="L377" s="227"/>
      <c r="M377" s="228"/>
      <c r="N377" s="229"/>
      <c r="O377" s="229"/>
      <c r="P377" s="229"/>
      <c r="Q377" s="229"/>
      <c r="R377" s="229"/>
      <c r="S377" s="229"/>
      <c r="T377" s="230"/>
      <c r="AT377" s="231" t="s">
        <v>161</v>
      </c>
      <c r="AU377" s="231" t="s">
        <v>85</v>
      </c>
      <c r="AV377" s="14" t="s">
        <v>157</v>
      </c>
      <c r="AW377" s="14" t="s">
        <v>33</v>
      </c>
      <c r="AX377" s="14" t="s">
        <v>83</v>
      </c>
      <c r="AY377" s="231" t="s">
        <v>150</v>
      </c>
    </row>
    <row r="378" spans="1:65" s="2" customFormat="1" ht="33" customHeight="1">
      <c r="A378" s="35"/>
      <c r="B378" s="36"/>
      <c r="C378" s="192" t="s">
        <v>556</v>
      </c>
      <c r="D378" s="192" t="s">
        <v>152</v>
      </c>
      <c r="E378" s="193" t="s">
        <v>557</v>
      </c>
      <c r="F378" s="194" t="s">
        <v>558</v>
      </c>
      <c r="G378" s="195" t="s">
        <v>265</v>
      </c>
      <c r="H378" s="196">
        <v>1010.905</v>
      </c>
      <c r="I378" s="197"/>
      <c r="J378" s="198">
        <f>ROUND(I378*H378,2)</f>
        <v>0</v>
      </c>
      <c r="K378" s="194" t="s">
        <v>156</v>
      </c>
      <c r="L378" s="40"/>
      <c r="M378" s="199" t="s">
        <v>1</v>
      </c>
      <c r="N378" s="200" t="s">
        <v>41</v>
      </c>
      <c r="O378" s="72"/>
      <c r="P378" s="201">
        <f>O378*H378</f>
        <v>0</v>
      </c>
      <c r="Q378" s="201">
        <v>0</v>
      </c>
      <c r="R378" s="201">
        <f>Q378*H378</f>
        <v>0</v>
      </c>
      <c r="S378" s="201">
        <v>0</v>
      </c>
      <c r="T378" s="202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03" t="s">
        <v>157</v>
      </c>
      <c r="AT378" s="203" t="s">
        <v>152</v>
      </c>
      <c r="AU378" s="203" t="s">
        <v>85</v>
      </c>
      <c r="AY378" s="18" t="s">
        <v>150</v>
      </c>
      <c r="BE378" s="204">
        <f>IF(N378="základní",J378,0)</f>
        <v>0</v>
      </c>
      <c r="BF378" s="204">
        <f>IF(N378="snížená",J378,0)</f>
        <v>0</v>
      </c>
      <c r="BG378" s="204">
        <f>IF(N378="zákl. přenesená",J378,0)</f>
        <v>0</v>
      </c>
      <c r="BH378" s="204">
        <f>IF(N378="sníž. přenesená",J378,0)</f>
        <v>0</v>
      </c>
      <c r="BI378" s="204">
        <f>IF(N378="nulová",J378,0)</f>
        <v>0</v>
      </c>
      <c r="BJ378" s="18" t="s">
        <v>83</v>
      </c>
      <c r="BK378" s="204">
        <f>ROUND(I378*H378,2)</f>
        <v>0</v>
      </c>
      <c r="BL378" s="18" t="s">
        <v>157</v>
      </c>
      <c r="BM378" s="203" t="s">
        <v>559</v>
      </c>
    </row>
    <row r="379" spans="1:65" s="2" customFormat="1" ht="29.25">
      <c r="A379" s="35"/>
      <c r="B379" s="36"/>
      <c r="C379" s="37"/>
      <c r="D379" s="205" t="s">
        <v>159</v>
      </c>
      <c r="E379" s="37"/>
      <c r="F379" s="206" t="s">
        <v>560</v>
      </c>
      <c r="G379" s="37"/>
      <c r="H379" s="37"/>
      <c r="I379" s="207"/>
      <c r="J379" s="37"/>
      <c r="K379" s="37"/>
      <c r="L379" s="40"/>
      <c r="M379" s="208"/>
      <c r="N379" s="209"/>
      <c r="O379" s="72"/>
      <c r="P379" s="72"/>
      <c r="Q379" s="72"/>
      <c r="R379" s="72"/>
      <c r="S379" s="72"/>
      <c r="T379" s="73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159</v>
      </c>
      <c r="AU379" s="18" t="s">
        <v>85</v>
      </c>
    </row>
    <row r="380" spans="1:65" s="2" customFormat="1" ht="24.2" customHeight="1">
      <c r="A380" s="35"/>
      <c r="B380" s="36"/>
      <c r="C380" s="192" t="s">
        <v>561</v>
      </c>
      <c r="D380" s="192" t="s">
        <v>152</v>
      </c>
      <c r="E380" s="193" t="s">
        <v>562</v>
      </c>
      <c r="F380" s="194" t="s">
        <v>563</v>
      </c>
      <c r="G380" s="195" t="s">
        <v>363</v>
      </c>
      <c r="H380" s="196">
        <v>649.96799999999996</v>
      </c>
      <c r="I380" s="197"/>
      <c r="J380" s="198">
        <f>ROUND(I380*H380,2)</f>
        <v>0</v>
      </c>
      <c r="K380" s="194" t="s">
        <v>156</v>
      </c>
      <c r="L380" s="40"/>
      <c r="M380" s="199" t="s">
        <v>1</v>
      </c>
      <c r="N380" s="200" t="s">
        <v>41</v>
      </c>
      <c r="O380" s="72"/>
      <c r="P380" s="201">
        <f>O380*H380</f>
        <v>0</v>
      </c>
      <c r="Q380" s="201">
        <v>0</v>
      </c>
      <c r="R380" s="201">
        <f>Q380*H380</f>
        <v>0</v>
      </c>
      <c r="S380" s="201">
        <v>0</v>
      </c>
      <c r="T380" s="202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3" t="s">
        <v>157</v>
      </c>
      <c r="AT380" s="203" t="s">
        <v>152</v>
      </c>
      <c r="AU380" s="203" t="s">
        <v>85</v>
      </c>
      <c r="AY380" s="18" t="s">
        <v>150</v>
      </c>
      <c r="BE380" s="204">
        <f>IF(N380="základní",J380,0)</f>
        <v>0</v>
      </c>
      <c r="BF380" s="204">
        <f>IF(N380="snížená",J380,0)</f>
        <v>0</v>
      </c>
      <c r="BG380" s="204">
        <f>IF(N380="zákl. přenesená",J380,0)</f>
        <v>0</v>
      </c>
      <c r="BH380" s="204">
        <f>IF(N380="sníž. přenesená",J380,0)</f>
        <v>0</v>
      </c>
      <c r="BI380" s="204">
        <f>IF(N380="nulová",J380,0)</f>
        <v>0</v>
      </c>
      <c r="BJ380" s="18" t="s">
        <v>83</v>
      </c>
      <c r="BK380" s="204">
        <f>ROUND(I380*H380,2)</f>
        <v>0</v>
      </c>
      <c r="BL380" s="18" t="s">
        <v>157</v>
      </c>
      <c r="BM380" s="203" t="s">
        <v>564</v>
      </c>
    </row>
    <row r="381" spans="1:65" s="2" customFormat="1" ht="19.5">
      <c r="A381" s="35"/>
      <c r="B381" s="36"/>
      <c r="C381" s="37"/>
      <c r="D381" s="205" t="s">
        <v>159</v>
      </c>
      <c r="E381" s="37"/>
      <c r="F381" s="206" t="s">
        <v>563</v>
      </c>
      <c r="G381" s="37"/>
      <c r="H381" s="37"/>
      <c r="I381" s="207"/>
      <c r="J381" s="37"/>
      <c r="K381" s="37"/>
      <c r="L381" s="40"/>
      <c r="M381" s="208"/>
      <c r="N381" s="209"/>
      <c r="O381" s="72"/>
      <c r="P381" s="72"/>
      <c r="Q381" s="72"/>
      <c r="R381" s="72"/>
      <c r="S381" s="72"/>
      <c r="T381" s="73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8" t="s">
        <v>159</v>
      </c>
      <c r="AU381" s="18" t="s">
        <v>85</v>
      </c>
    </row>
    <row r="382" spans="1:65" s="15" customFormat="1">
      <c r="B382" s="236"/>
      <c r="C382" s="237"/>
      <c r="D382" s="205" t="s">
        <v>161</v>
      </c>
      <c r="E382" s="238" t="s">
        <v>1</v>
      </c>
      <c r="F382" s="239" t="s">
        <v>538</v>
      </c>
      <c r="G382" s="237"/>
      <c r="H382" s="238" t="s">
        <v>1</v>
      </c>
      <c r="I382" s="240"/>
      <c r="J382" s="237"/>
      <c r="K382" s="237"/>
      <c r="L382" s="241"/>
      <c r="M382" s="242"/>
      <c r="N382" s="243"/>
      <c r="O382" s="243"/>
      <c r="P382" s="243"/>
      <c r="Q382" s="243"/>
      <c r="R382" s="243"/>
      <c r="S382" s="243"/>
      <c r="T382" s="244"/>
      <c r="AT382" s="245" t="s">
        <v>161</v>
      </c>
      <c r="AU382" s="245" t="s">
        <v>85</v>
      </c>
      <c r="AV382" s="15" t="s">
        <v>83</v>
      </c>
      <c r="AW382" s="15" t="s">
        <v>33</v>
      </c>
      <c r="AX382" s="15" t="s">
        <v>76</v>
      </c>
      <c r="AY382" s="245" t="s">
        <v>150</v>
      </c>
    </row>
    <row r="383" spans="1:65" s="13" customFormat="1">
      <c r="B383" s="210"/>
      <c r="C383" s="211"/>
      <c r="D383" s="205" t="s">
        <v>161</v>
      </c>
      <c r="E383" s="212" t="s">
        <v>1</v>
      </c>
      <c r="F383" s="213" t="s">
        <v>565</v>
      </c>
      <c r="G383" s="211"/>
      <c r="H383" s="214">
        <v>141.256</v>
      </c>
      <c r="I383" s="215"/>
      <c r="J383" s="211"/>
      <c r="K383" s="211"/>
      <c r="L383" s="216"/>
      <c r="M383" s="217"/>
      <c r="N383" s="218"/>
      <c r="O383" s="218"/>
      <c r="P383" s="218"/>
      <c r="Q383" s="218"/>
      <c r="R383" s="218"/>
      <c r="S383" s="218"/>
      <c r="T383" s="219"/>
      <c r="AT383" s="220" t="s">
        <v>161</v>
      </c>
      <c r="AU383" s="220" t="s">
        <v>85</v>
      </c>
      <c r="AV383" s="13" t="s">
        <v>85</v>
      </c>
      <c r="AW383" s="13" t="s">
        <v>33</v>
      </c>
      <c r="AX383" s="13" t="s">
        <v>76</v>
      </c>
      <c r="AY383" s="220" t="s">
        <v>150</v>
      </c>
    </row>
    <row r="384" spans="1:65" s="13" customFormat="1">
      <c r="B384" s="210"/>
      <c r="C384" s="211"/>
      <c r="D384" s="205" t="s">
        <v>161</v>
      </c>
      <c r="E384" s="212" t="s">
        <v>1</v>
      </c>
      <c r="F384" s="213" t="s">
        <v>566</v>
      </c>
      <c r="G384" s="211"/>
      <c r="H384" s="214">
        <v>56.997</v>
      </c>
      <c r="I384" s="215"/>
      <c r="J384" s="211"/>
      <c r="K384" s="211"/>
      <c r="L384" s="216"/>
      <c r="M384" s="217"/>
      <c r="N384" s="218"/>
      <c r="O384" s="218"/>
      <c r="P384" s="218"/>
      <c r="Q384" s="218"/>
      <c r="R384" s="218"/>
      <c r="S384" s="218"/>
      <c r="T384" s="219"/>
      <c r="AT384" s="220" t="s">
        <v>161</v>
      </c>
      <c r="AU384" s="220" t="s">
        <v>85</v>
      </c>
      <c r="AV384" s="13" t="s">
        <v>85</v>
      </c>
      <c r="AW384" s="13" t="s">
        <v>33</v>
      </c>
      <c r="AX384" s="13" t="s">
        <v>76</v>
      </c>
      <c r="AY384" s="220" t="s">
        <v>150</v>
      </c>
    </row>
    <row r="385" spans="1:65" s="15" customFormat="1">
      <c r="B385" s="236"/>
      <c r="C385" s="237"/>
      <c r="D385" s="205" t="s">
        <v>161</v>
      </c>
      <c r="E385" s="238" t="s">
        <v>1</v>
      </c>
      <c r="F385" s="239" t="s">
        <v>541</v>
      </c>
      <c r="G385" s="237"/>
      <c r="H385" s="238" t="s">
        <v>1</v>
      </c>
      <c r="I385" s="240"/>
      <c r="J385" s="237"/>
      <c r="K385" s="237"/>
      <c r="L385" s="241"/>
      <c r="M385" s="242"/>
      <c r="N385" s="243"/>
      <c r="O385" s="243"/>
      <c r="P385" s="243"/>
      <c r="Q385" s="243"/>
      <c r="R385" s="243"/>
      <c r="S385" s="243"/>
      <c r="T385" s="244"/>
      <c r="AT385" s="245" t="s">
        <v>161</v>
      </c>
      <c r="AU385" s="245" t="s">
        <v>85</v>
      </c>
      <c r="AV385" s="15" t="s">
        <v>83</v>
      </c>
      <c r="AW385" s="15" t="s">
        <v>33</v>
      </c>
      <c r="AX385" s="15" t="s">
        <v>76</v>
      </c>
      <c r="AY385" s="245" t="s">
        <v>150</v>
      </c>
    </row>
    <row r="386" spans="1:65" s="13" customFormat="1">
      <c r="B386" s="210"/>
      <c r="C386" s="211"/>
      <c r="D386" s="205" t="s">
        <v>161</v>
      </c>
      <c r="E386" s="212" t="s">
        <v>1</v>
      </c>
      <c r="F386" s="213" t="s">
        <v>567</v>
      </c>
      <c r="G386" s="211"/>
      <c r="H386" s="214">
        <v>78</v>
      </c>
      <c r="I386" s="215"/>
      <c r="J386" s="211"/>
      <c r="K386" s="211"/>
      <c r="L386" s="216"/>
      <c r="M386" s="217"/>
      <c r="N386" s="218"/>
      <c r="O386" s="218"/>
      <c r="P386" s="218"/>
      <c r="Q386" s="218"/>
      <c r="R386" s="218"/>
      <c r="S386" s="218"/>
      <c r="T386" s="219"/>
      <c r="AT386" s="220" t="s">
        <v>161</v>
      </c>
      <c r="AU386" s="220" t="s">
        <v>85</v>
      </c>
      <c r="AV386" s="13" t="s">
        <v>85</v>
      </c>
      <c r="AW386" s="13" t="s">
        <v>33</v>
      </c>
      <c r="AX386" s="13" t="s">
        <v>76</v>
      </c>
      <c r="AY386" s="220" t="s">
        <v>150</v>
      </c>
    </row>
    <row r="387" spans="1:65" s="15" customFormat="1">
      <c r="B387" s="236"/>
      <c r="C387" s="237"/>
      <c r="D387" s="205" t="s">
        <v>161</v>
      </c>
      <c r="E387" s="238" t="s">
        <v>1</v>
      </c>
      <c r="F387" s="239" t="s">
        <v>543</v>
      </c>
      <c r="G387" s="237"/>
      <c r="H387" s="238" t="s">
        <v>1</v>
      </c>
      <c r="I387" s="240"/>
      <c r="J387" s="237"/>
      <c r="K387" s="237"/>
      <c r="L387" s="241"/>
      <c r="M387" s="242"/>
      <c r="N387" s="243"/>
      <c r="O387" s="243"/>
      <c r="P387" s="243"/>
      <c r="Q387" s="243"/>
      <c r="R387" s="243"/>
      <c r="S387" s="243"/>
      <c r="T387" s="244"/>
      <c r="AT387" s="245" t="s">
        <v>161</v>
      </c>
      <c r="AU387" s="245" t="s">
        <v>85</v>
      </c>
      <c r="AV387" s="15" t="s">
        <v>83</v>
      </c>
      <c r="AW387" s="15" t="s">
        <v>33</v>
      </c>
      <c r="AX387" s="15" t="s">
        <v>76</v>
      </c>
      <c r="AY387" s="245" t="s">
        <v>150</v>
      </c>
    </row>
    <row r="388" spans="1:65" s="13" customFormat="1">
      <c r="B388" s="210"/>
      <c r="C388" s="211"/>
      <c r="D388" s="205" t="s">
        <v>161</v>
      </c>
      <c r="E388" s="212" t="s">
        <v>1</v>
      </c>
      <c r="F388" s="213" t="s">
        <v>568</v>
      </c>
      <c r="G388" s="211"/>
      <c r="H388" s="214">
        <v>30.916</v>
      </c>
      <c r="I388" s="215"/>
      <c r="J388" s="211"/>
      <c r="K388" s="211"/>
      <c r="L388" s="216"/>
      <c r="M388" s="217"/>
      <c r="N388" s="218"/>
      <c r="O388" s="218"/>
      <c r="P388" s="218"/>
      <c r="Q388" s="218"/>
      <c r="R388" s="218"/>
      <c r="S388" s="218"/>
      <c r="T388" s="219"/>
      <c r="AT388" s="220" t="s">
        <v>161</v>
      </c>
      <c r="AU388" s="220" t="s">
        <v>85</v>
      </c>
      <c r="AV388" s="13" t="s">
        <v>85</v>
      </c>
      <c r="AW388" s="13" t="s">
        <v>33</v>
      </c>
      <c r="AX388" s="13" t="s">
        <v>76</v>
      </c>
      <c r="AY388" s="220" t="s">
        <v>150</v>
      </c>
    </row>
    <row r="389" spans="1:65" s="13" customFormat="1">
      <c r="B389" s="210"/>
      <c r="C389" s="211"/>
      <c r="D389" s="205" t="s">
        <v>161</v>
      </c>
      <c r="E389" s="212" t="s">
        <v>1</v>
      </c>
      <c r="F389" s="213" t="s">
        <v>569</v>
      </c>
      <c r="G389" s="211"/>
      <c r="H389" s="214">
        <v>163.09100000000001</v>
      </c>
      <c r="I389" s="215"/>
      <c r="J389" s="211"/>
      <c r="K389" s="211"/>
      <c r="L389" s="216"/>
      <c r="M389" s="217"/>
      <c r="N389" s="218"/>
      <c r="O389" s="218"/>
      <c r="P389" s="218"/>
      <c r="Q389" s="218"/>
      <c r="R389" s="218"/>
      <c r="S389" s="218"/>
      <c r="T389" s="219"/>
      <c r="AT389" s="220" t="s">
        <v>161</v>
      </c>
      <c r="AU389" s="220" t="s">
        <v>85</v>
      </c>
      <c r="AV389" s="13" t="s">
        <v>85</v>
      </c>
      <c r="AW389" s="13" t="s">
        <v>33</v>
      </c>
      <c r="AX389" s="13" t="s">
        <v>76</v>
      </c>
      <c r="AY389" s="220" t="s">
        <v>150</v>
      </c>
    </row>
    <row r="390" spans="1:65" s="13" customFormat="1">
      <c r="B390" s="210"/>
      <c r="C390" s="211"/>
      <c r="D390" s="205" t="s">
        <v>161</v>
      </c>
      <c r="E390" s="212" t="s">
        <v>1</v>
      </c>
      <c r="F390" s="213" t="s">
        <v>570</v>
      </c>
      <c r="G390" s="211"/>
      <c r="H390" s="214">
        <v>3.72</v>
      </c>
      <c r="I390" s="215"/>
      <c r="J390" s="211"/>
      <c r="K390" s="211"/>
      <c r="L390" s="216"/>
      <c r="M390" s="217"/>
      <c r="N390" s="218"/>
      <c r="O390" s="218"/>
      <c r="P390" s="218"/>
      <c r="Q390" s="218"/>
      <c r="R390" s="218"/>
      <c r="S390" s="218"/>
      <c r="T390" s="219"/>
      <c r="AT390" s="220" t="s">
        <v>161</v>
      </c>
      <c r="AU390" s="220" t="s">
        <v>85</v>
      </c>
      <c r="AV390" s="13" t="s">
        <v>85</v>
      </c>
      <c r="AW390" s="13" t="s">
        <v>33</v>
      </c>
      <c r="AX390" s="13" t="s">
        <v>76</v>
      </c>
      <c r="AY390" s="220" t="s">
        <v>150</v>
      </c>
    </row>
    <row r="391" spans="1:65" s="15" customFormat="1">
      <c r="B391" s="236"/>
      <c r="C391" s="237"/>
      <c r="D391" s="205" t="s">
        <v>161</v>
      </c>
      <c r="E391" s="238" t="s">
        <v>1</v>
      </c>
      <c r="F391" s="239" t="s">
        <v>547</v>
      </c>
      <c r="G391" s="237"/>
      <c r="H391" s="238" t="s">
        <v>1</v>
      </c>
      <c r="I391" s="240"/>
      <c r="J391" s="237"/>
      <c r="K391" s="237"/>
      <c r="L391" s="241"/>
      <c r="M391" s="242"/>
      <c r="N391" s="243"/>
      <c r="O391" s="243"/>
      <c r="P391" s="243"/>
      <c r="Q391" s="243"/>
      <c r="R391" s="243"/>
      <c r="S391" s="243"/>
      <c r="T391" s="244"/>
      <c r="AT391" s="245" t="s">
        <v>161</v>
      </c>
      <c r="AU391" s="245" t="s">
        <v>85</v>
      </c>
      <c r="AV391" s="15" t="s">
        <v>83</v>
      </c>
      <c r="AW391" s="15" t="s">
        <v>33</v>
      </c>
      <c r="AX391" s="15" t="s">
        <v>76</v>
      </c>
      <c r="AY391" s="245" t="s">
        <v>150</v>
      </c>
    </row>
    <row r="392" spans="1:65" s="13" customFormat="1">
      <c r="B392" s="210"/>
      <c r="C392" s="211"/>
      <c r="D392" s="205" t="s">
        <v>161</v>
      </c>
      <c r="E392" s="212" t="s">
        <v>1</v>
      </c>
      <c r="F392" s="213" t="s">
        <v>571</v>
      </c>
      <c r="G392" s="211"/>
      <c r="H392" s="214">
        <v>142.863</v>
      </c>
      <c r="I392" s="215"/>
      <c r="J392" s="211"/>
      <c r="K392" s="211"/>
      <c r="L392" s="216"/>
      <c r="M392" s="217"/>
      <c r="N392" s="218"/>
      <c r="O392" s="218"/>
      <c r="P392" s="218"/>
      <c r="Q392" s="218"/>
      <c r="R392" s="218"/>
      <c r="S392" s="218"/>
      <c r="T392" s="219"/>
      <c r="AT392" s="220" t="s">
        <v>161</v>
      </c>
      <c r="AU392" s="220" t="s">
        <v>85</v>
      </c>
      <c r="AV392" s="13" t="s">
        <v>85</v>
      </c>
      <c r="AW392" s="13" t="s">
        <v>33</v>
      </c>
      <c r="AX392" s="13" t="s">
        <v>76</v>
      </c>
      <c r="AY392" s="220" t="s">
        <v>150</v>
      </c>
    </row>
    <row r="393" spans="1:65" s="13" customFormat="1">
      <c r="B393" s="210"/>
      <c r="C393" s="211"/>
      <c r="D393" s="205" t="s">
        <v>161</v>
      </c>
      <c r="E393" s="212" t="s">
        <v>1</v>
      </c>
      <c r="F393" s="213" t="s">
        <v>572</v>
      </c>
      <c r="G393" s="211"/>
      <c r="H393" s="214">
        <v>33.125</v>
      </c>
      <c r="I393" s="215"/>
      <c r="J393" s="211"/>
      <c r="K393" s="211"/>
      <c r="L393" s="216"/>
      <c r="M393" s="217"/>
      <c r="N393" s="218"/>
      <c r="O393" s="218"/>
      <c r="P393" s="218"/>
      <c r="Q393" s="218"/>
      <c r="R393" s="218"/>
      <c r="S393" s="218"/>
      <c r="T393" s="219"/>
      <c r="AT393" s="220" t="s">
        <v>161</v>
      </c>
      <c r="AU393" s="220" t="s">
        <v>85</v>
      </c>
      <c r="AV393" s="13" t="s">
        <v>85</v>
      </c>
      <c r="AW393" s="13" t="s">
        <v>33</v>
      </c>
      <c r="AX393" s="13" t="s">
        <v>76</v>
      </c>
      <c r="AY393" s="220" t="s">
        <v>150</v>
      </c>
    </row>
    <row r="394" spans="1:65" s="14" customFormat="1">
      <c r="B394" s="221"/>
      <c r="C394" s="222"/>
      <c r="D394" s="205" t="s">
        <v>161</v>
      </c>
      <c r="E394" s="223" t="s">
        <v>1</v>
      </c>
      <c r="F394" s="224" t="s">
        <v>163</v>
      </c>
      <c r="G394" s="222"/>
      <c r="H394" s="225">
        <v>649.96799999999996</v>
      </c>
      <c r="I394" s="226"/>
      <c r="J394" s="222"/>
      <c r="K394" s="222"/>
      <c r="L394" s="227"/>
      <c r="M394" s="228"/>
      <c r="N394" s="229"/>
      <c r="O394" s="229"/>
      <c r="P394" s="229"/>
      <c r="Q394" s="229"/>
      <c r="R394" s="229"/>
      <c r="S394" s="229"/>
      <c r="T394" s="230"/>
      <c r="AT394" s="231" t="s">
        <v>161</v>
      </c>
      <c r="AU394" s="231" t="s">
        <v>85</v>
      </c>
      <c r="AV394" s="14" t="s">
        <v>157</v>
      </c>
      <c r="AW394" s="14" t="s">
        <v>33</v>
      </c>
      <c r="AX394" s="14" t="s">
        <v>83</v>
      </c>
      <c r="AY394" s="231" t="s">
        <v>150</v>
      </c>
    </row>
    <row r="395" spans="1:65" s="2" customFormat="1" ht="33" customHeight="1">
      <c r="A395" s="35"/>
      <c r="B395" s="36"/>
      <c r="C395" s="192" t="s">
        <v>573</v>
      </c>
      <c r="D395" s="192" t="s">
        <v>152</v>
      </c>
      <c r="E395" s="193" t="s">
        <v>574</v>
      </c>
      <c r="F395" s="194" t="s">
        <v>575</v>
      </c>
      <c r="G395" s="195" t="s">
        <v>363</v>
      </c>
      <c r="H395" s="196">
        <v>38998.080000000002</v>
      </c>
      <c r="I395" s="197"/>
      <c r="J395" s="198">
        <f>ROUND(I395*H395,2)</f>
        <v>0</v>
      </c>
      <c r="K395" s="194" t="s">
        <v>156</v>
      </c>
      <c r="L395" s="40"/>
      <c r="M395" s="199" t="s">
        <v>1</v>
      </c>
      <c r="N395" s="200" t="s">
        <v>41</v>
      </c>
      <c r="O395" s="72"/>
      <c r="P395" s="201">
        <f>O395*H395</f>
        <v>0</v>
      </c>
      <c r="Q395" s="201">
        <v>0</v>
      </c>
      <c r="R395" s="201">
        <f>Q395*H395</f>
        <v>0</v>
      </c>
      <c r="S395" s="201">
        <v>0</v>
      </c>
      <c r="T395" s="202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03" t="s">
        <v>157</v>
      </c>
      <c r="AT395" s="203" t="s">
        <v>152</v>
      </c>
      <c r="AU395" s="203" t="s">
        <v>85</v>
      </c>
      <c r="AY395" s="18" t="s">
        <v>150</v>
      </c>
      <c r="BE395" s="204">
        <f>IF(N395="základní",J395,0)</f>
        <v>0</v>
      </c>
      <c r="BF395" s="204">
        <f>IF(N395="snížená",J395,0)</f>
        <v>0</v>
      </c>
      <c r="BG395" s="204">
        <f>IF(N395="zákl. přenesená",J395,0)</f>
        <v>0</v>
      </c>
      <c r="BH395" s="204">
        <f>IF(N395="sníž. přenesená",J395,0)</f>
        <v>0</v>
      </c>
      <c r="BI395" s="204">
        <f>IF(N395="nulová",J395,0)</f>
        <v>0</v>
      </c>
      <c r="BJ395" s="18" t="s">
        <v>83</v>
      </c>
      <c r="BK395" s="204">
        <f>ROUND(I395*H395,2)</f>
        <v>0</v>
      </c>
      <c r="BL395" s="18" t="s">
        <v>157</v>
      </c>
      <c r="BM395" s="203" t="s">
        <v>576</v>
      </c>
    </row>
    <row r="396" spans="1:65" s="2" customFormat="1" ht="19.5">
      <c r="A396" s="35"/>
      <c r="B396" s="36"/>
      <c r="C396" s="37"/>
      <c r="D396" s="205" t="s">
        <v>159</v>
      </c>
      <c r="E396" s="37"/>
      <c r="F396" s="206" t="s">
        <v>577</v>
      </c>
      <c r="G396" s="37"/>
      <c r="H396" s="37"/>
      <c r="I396" s="207"/>
      <c r="J396" s="37"/>
      <c r="K396" s="37"/>
      <c r="L396" s="40"/>
      <c r="M396" s="208"/>
      <c r="N396" s="209"/>
      <c r="O396" s="72"/>
      <c r="P396" s="72"/>
      <c r="Q396" s="72"/>
      <c r="R396" s="72"/>
      <c r="S396" s="72"/>
      <c r="T396" s="73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8" t="s">
        <v>159</v>
      </c>
      <c r="AU396" s="18" t="s">
        <v>85</v>
      </c>
    </row>
    <row r="397" spans="1:65" s="13" customFormat="1">
      <c r="B397" s="210"/>
      <c r="C397" s="211"/>
      <c r="D397" s="205" t="s">
        <v>161</v>
      </c>
      <c r="E397" s="212" t="s">
        <v>1</v>
      </c>
      <c r="F397" s="213" t="s">
        <v>578</v>
      </c>
      <c r="G397" s="211"/>
      <c r="H397" s="214">
        <v>38998.080000000002</v>
      </c>
      <c r="I397" s="215"/>
      <c r="J397" s="211"/>
      <c r="K397" s="211"/>
      <c r="L397" s="216"/>
      <c r="M397" s="217"/>
      <c r="N397" s="218"/>
      <c r="O397" s="218"/>
      <c r="P397" s="218"/>
      <c r="Q397" s="218"/>
      <c r="R397" s="218"/>
      <c r="S397" s="218"/>
      <c r="T397" s="219"/>
      <c r="AT397" s="220" t="s">
        <v>161</v>
      </c>
      <c r="AU397" s="220" t="s">
        <v>85</v>
      </c>
      <c r="AV397" s="13" t="s">
        <v>85</v>
      </c>
      <c r="AW397" s="13" t="s">
        <v>33</v>
      </c>
      <c r="AX397" s="13" t="s">
        <v>76</v>
      </c>
      <c r="AY397" s="220" t="s">
        <v>150</v>
      </c>
    </row>
    <row r="398" spans="1:65" s="14" customFormat="1">
      <c r="B398" s="221"/>
      <c r="C398" s="222"/>
      <c r="D398" s="205" t="s">
        <v>161</v>
      </c>
      <c r="E398" s="223" t="s">
        <v>1</v>
      </c>
      <c r="F398" s="224" t="s">
        <v>163</v>
      </c>
      <c r="G398" s="222"/>
      <c r="H398" s="225">
        <v>38998.080000000002</v>
      </c>
      <c r="I398" s="226"/>
      <c r="J398" s="222"/>
      <c r="K398" s="222"/>
      <c r="L398" s="227"/>
      <c r="M398" s="228"/>
      <c r="N398" s="229"/>
      <c r="O398" s="229"/>
      <c r="P398" s="229"/>
      <c r="Q398" s="229"/>
      <c r="R398" s="229"/>
      <c r="S398" s="229"/>
      <c r="T398" s="230"/>
      <c r="AT398" s="231" t="s">
        <v>161</v>
      </c>
      <c r="AU398" s="231" t="s">
        <v>85</v>
      </c>
      <c r="AV398" s="14" t="s">
        <v>157</v>
      </c>
      <c r="AW398" s="14" t="s">
        <v>33</v>
      </c>
      <c r="AX398" s="14" t="s">
        <v>83</v>
      </c>
      <c r="AY398" s="231" t="s">
        <v>150</v>
      </c>
    </row>
    <row r="399" spans="1:65" s="2" customFormat="1" ht="33" customHeight="1">
      <c r="A399" s="35"/>
      <c r="B399" s="36"/>
      <c r="C399" s="192" t="s">
        <v>579</v>
      </c>
      <c r="D399" s="192" t="s">
        <v>152</v>
      </c>
      <c r="E399" s="193" t="s">
        <v>580</v>
      </c>
      <c r="F399" s="194" t="s">
        <v>581</v>
      </c>
      <c r="G399" s="195" t="s">
        <v>363</v>
      </c>
      <c r="H399" s="196">
        <v>649.96799999999996</v>
      </c>
      <c r="I399" s="197"/>
      <c r="J399" s="198">
        <f>ROUND(I399*H399,2)</f>
        <v>0</v>
      </c>
      <c r="K399" s="194" t="s">
        <v>156</v>
      </c>
      <c r="L399" s="40"/>
      <c r="M399" s="199" t="s">
        <v>1</v>
      </c>
      <c r="N399" s="200" t="s">
        <v>41</v>
      </c>
      <c r="O399" s="72"/>
      <c r="P399" s="201">
        <f>O399*H399</f>
        <v>0</v>
      </c>
      <c r="Q399" s="201">
        <v>0</v>
      </c>
      <c r="R399" s="201">
        <f>Q399*H399</f>
        <v>0</v>
      </c>
      <c r="S399" s="201">
        <v>0</v>
      </c>
      <c r="T399" s="202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03" t="s">
        <v>157</v>
      </c>
      <c r="AT399" s="203" t="s">
        <v>152</v>
      </c>
      <c r="AU399" s="203" t="s">
        <v>85</v>
      </c>
      <c r="AY399" s="18" t="s">
        <v>150</v>
      </c>
      <c r="BE399" s="204">
        <f>IF(N399="základní",J399,0)</f>
        <v>0</v>
      </c>
      <c r="BF399" s="204">
        <f>IF(N399="snížená",J399,0)</f>
        <v>0</v>
      </c>
      <c r="BG399" s="204">
        <f>IF(N399="zákl. přenesená",J399,0)</f>
        <v>0</v>
      </c>
      <c r="BH399" s="204">
        <f>IF(N399="sníž. přenesená",J399,0)</f>
        <v>0</v>
      </c>
      <c r="BI399" s="204">
        <f>IF(N399="nulová",J399,0)</f>
        <v>0</v>
      </c>
      <c r="BJ399" s="18" t="s">
        <v>83</v>
      </c>
      <c r="BK399" s="204">
        <f>ROUND(I399*H399,2)</f>
        <v>0</v>
      </c>
      <c r="BL399" s="18" t="s">
        <v>157</v>
      </c>
      <c r="BM399" s="203" t="s">
        <v>582</v>
      </c>
    </row>
    <row r="400" spans="1:65" s="2" customFormat="1" ht="19.5">
      <c r="A400" s="35"/>
      <c r="B400" s="36"/>
      <c r="C400" s="37"/>
      <c r="D400" s="205" t="s">
        <v>159</v>
      </c>
      <c r="E400" s="37"/>
      <c r="F400" s="206" t="s">
        <v>581</v>
      </c>
      <c r="G400" s="37"/>
      <c r="H400" s="37"/>
      <c r="I400" s="207"/>
      <c r="J400" s="37"/>
      <c r="K400" s="37"/>
      <c r="L400" s="40"/>
      <c r="M400" s="208"/>
      <c r="N400" s="209"/>
      <c r="O400" s="72"/>
      <c r="P400" s="72"/>
      <c r="Q400" s="72"/>
      <c r="R400" s="72"/>
      <c r="S400" s="72"/>
      <c r="T400" s="73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T400" s="18" t="s">
        <v>159</v>
      </c>
      <c r="AU400" s="18" t="s">
        <v>85</v>
      </c>
    </row>
    <row r="401" spans="1:65" s="2" customFormat="1" ht="16.5" customHeight="1">
      <c r="A401" s="35"/>
      <c r="B401" s="36"/>
      <c r="C401" s="192" t="s">
        <v>583</v>
      </c>
      <c r="D401" s="192" t="s">
        <v>152</v>
      </c>
      <c r="E401" s="193" t="s">
        <v>584</v>
      </c>
      <c r="F401" s="194" t="s">
        <v>585</v>
      </c>
      <c r="G401" s="195" t="s">
        <v>265</v>
      </c>
      <c r="H401" s="196">
        <v>1010.905</v>
      </c>
      <c r="I401" s="197"/>
      <c r="J401" s="198">
        <f>ROUND(I401*H401,2)</f>
        <v>0</v>
      </c>
      <c r="K401" s="194" t="s">
        <v>156</v>
      </c>
      <c r="L401" s="40"/>
      <c r="M401" s="199" t="s">
        <v>1</v>
      </c>
      <c r="N401" s="200" t="s">
        <v>41</v>
      </c>
      <c r="O401" s="72"/>
      <c r="P401" s="201">
        <f>O401*H401</f>
        <v>0</v>
      </c>
      <c r="Q401" s="201">
        <v>0</v>
      </c>
      <c r="R401" s="201">
        <f>Q401*H401</f>
        <v>0</v>
      </c>
      <c r="S401" s="201">
        <v>0</v>
      </c>
      <c r="T401" s="202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03" t="s">
        <v>157</v>
      </c>
      <c r="AT401" s="203" t="s">
        <v>152</v>
      </c>
      <c r="AU401" s="203" t="s">
        <v>85</v>
      </c>
      <c r="AY401" s="18" t="s">
        <v>150</v>
      </c>
      <c r="BE401" s="204">
        <f>IF(N401="základní",J401,0)</f>
        <v>0</v>
      </c>
      <c r="BF401" s="204">
        <f>IF(N401="snížená",J401,0)</f>
        <v>0</v>
      </c>
      <c r="BG401" s="204">
        <f>IF(N401="zákl. přenesená",J401,0)</f>
        <v>0</v>
      </c>
      <c r="BH401" s="204">
        <f>IF(N401="sníž. přenesená",J401,0)</f>
        <v>0</v>
      </c>
      <c r="BI401" s="204">
        <f>IF(N401="nulová",J401,0)</f>
        <v>0</v>
      </c>
      <c r="BJ401" s="18" t="s">
        <v>83</v>
      </c>
      <c r="BK401" s="204">
        <f>ROUND(I401*H401,2)</f>
        <v>0</v>
      </c>
      <c r="BL401" s="18" t="s">
        <v>157</v>
      </c>
      <c r="BM401" s="203" t="s">
        <v>586</v>
      </c>
    </row>
    <row r="402" spans="1:65" s="2" customFormat="1" ht="19.5">
      <c r="A402" s="35"/>
      <c r="B402" s="36"/>
      <c r="C402" s="37"/>
      <c r="D402" s="205" t="s">
        <v>159</v>
      </c>
      <c r="E402" s="37"/>
      <c r="F402" s="206" t="s">
        <v>587</v>
      </c>
      <c r="G402" s="37"/>
      <c r="H402" s="37"/>
      <c r="I402" s="207"/>
      <c r="J402" s="37"/>
      <c r="K402" s="37"/>
      <c r="L402" s="40"/>
      <c r="M402" s="208"/>
      <c r="N402" s="209"/>
      <c r="O402" s="72"/>
      <c r="P402" s="72"/>
      <c r="Q402" s="72"/>
      <c r="R402" s="72"/>
      <c r="S402" s="72"/>
      <c r="T402" s="73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159</v>
      </c>
      <c r="AU402" s="18" t="s">
        <v>85</v>
      </c>
    </row>
    <row r="403" spans="1:65" s="2" customFormat="1" ht="21.75" customHeight="1">
      <c r="A403" s="35"/>
      <c r="B403" s="36"/>
      <c r="C403" s="192" t="s">
        <v>588</v>
      </c>
      <c r="D403" s="192" t="s">
        <v>152</v>
      </c>
      <c r="E403" s="193" t="s">
        <v>589</v>
      </c>
      <c r="F403" s="194" t="s">
        <v>590</v>
      </c>
      <c r="G403" s="195" t="s">
        <v>265</v>
      </c>
      <c r="H403" s="196">
        <v>60654.3</v>
      </c>
      <c r="I403" s="197"/>
      <c r="J403" s="198">
        <f>ROUND(I403*H403,2)</f>
        <v>0</v>
      </c>
      <c r="K403" s="194" t="s">
        <v>156</v>
      </c>
      <c r="L403" s="40"/>
      <c r="M403" s="199" t="s">
        <v>1</v>
      </c>
      <c r="N403" s="200" t="s">
        <v>41</v>
      </c>
      <c r="O403" s="72"/>
      <c r="P403" s="201">
        <f>O403*H403</f>
        <v>0</v>
      </c>
      <c r="Q403" s="201">
        <v>0</v>
      </c>
      <c r="R403" s="201">
        <f>Q403*H403</f>
        <v>0</v>
      </c>
      <c r="S403" s="201">
        <v>0</v>
      </c>
      <c r="T403" s="202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03" t="s">
        <v>157</v>
      </c>
      <c r="AT403" s="203" t="s">
        <v>152</v>
      </c>
      <c r="AU403" s="203" t="s">
        <v>85</v>
      </c>
      <c r="AY403" s="18" t="s">
        <v>150</v>
      </c>
      <c r="BE403" s="204">
        <f>IF(N403="základní",J403,0)</f>
        <v>0</v>
      </c>
      <c r="BF403" s="204">
        <f>IF(N403="snížená",J403,0)</f>
        <v>0</v>
      </c>
      <c r="BG403" s="204">
        <f>IF(N403="zákl. přenesená",J403,0)</f>
        <v>0</v>
      </c>
      <c r="BH403" s="204">
        <f>IF(N403="sníž. přenesená",J403,0)</f>
        <v>0</v>
      </c>
      <c r="BI403" s="204">
        <f>IF(N403="nulová",J403,0)</f>
        <v>0</v>
      </c>
      <c r="BJ403" s="18" t="s">
        <v>83</v>
      </c>
      <c r="BK403" s="204">
        <f>ROUND(I403*H403,2)</f>
        <v>0</v>
      </c>
      <c r="BL403" s="18" t="s">
        <v>157</v>
      </c>
      <c r="BM403" s="203" t="s">
        <v>591</v>
      </c>
    </row>
    <row r="404" spans="1:65" s="2" customFormat="1" ht="19.5">
      <c r="A404" s="35"/>
      <c r="B404" s="36"/>
      <c r="C404" s="37"/>
      <c r="D404" s="205" t="s">
        <v>159</v>
      </c>
      <c r="E404" s="37"/>
      <c r="F404" s="206" t="s">
        <v>592</v>
      </c>
      <c r="G404" s="37"/>
      <c r="H404" s="37"/>
      <c r="I404" s="207"/>
      <c r="J404" s="37"/>
      <c r="K404" s="37"/>
      <c r="L404" s="40"/>
      <c r="M404" s="208"/>
      <c r="N404" s="209"/>
      <c r="O404" s="72"/>
      <c r="P404" s="72"/>
      <c r="Q404" s="72"/>
      <c r="R404" s="72"/>
      <c r="S404" s="72"/>
      <c r="T404" s="73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T404" s="18" t="s">
        <v>159</v>
      </c>
      <c r="AU404" s="18" t="s">
        <v>85</v>
      </c>
    </row>
    <row r="405" spans="1:65" s="13" customFormat="1">
      <c r="B405" s="210"/>
      <c r="C405" s="211"/>
      <c r="D405" s="205" t="s">
        <v>161</v>
      </c>
      <c r="E405" s="212" t="s">
        <v>1</v>
      </c>
      <c r="F405" s="213" t="s">
        <v>555</v>
      </c>
      <c r="G405" s="211"/>
      <c r="H405" s="214">
        <v>60654.3</v>
      </c>
      <c r="I405" s="215"/>
      <c r="J405" s="211"/>
      <c r="K405" s="211"/>
      <c r="L405" s="216"/>
      <c r="M405" s="217"/>
      <c r="N405" s="218"/>
      <c r="O405" s="218"/>
      <c r="P405" s="218"/>
      <c r="Q405" s="218"/>
      <c r="R405" s="218"/>
      <c r="S405" s="218"/>
      <c r="T405" s="219"/>
      <c r="AT405" s="220" t="s">
        <v>161</v>
      </c>
      <c r="AU405" s="220" t="s">
        <v>85</v>
      </c>
      <c r="AV405" s="13" t="s">
        <v>85</v>
      </c>
      <c r="AW405" s="13" t="s">
        <v>33</v>
      </c>
      <c r="AX405" s="13" t="s">
        <v>76</v>
      </c>
      <c r="AY405" s="220" t="s">
        <v>150</v>
      </c>
    </row>
    <row r="406" spans="1:65" s="14" customFormat="1">
      <c r="B406" s="221"/>
      <c r="C406" s="222"/>
      <c r="D406" s="205" t="s">
        <v>161</v>
      </c>
      <c r="E406" s="223" t="s">
        <v>1</v>
      </c>
      <c r="F406" s="224" t="s">
        <v>163</v>
      </c>
      <c r="G406" s="222"/>
      <c r="H406" s="225">
        <v>60654.3</v>
      </c>
      <c r="I406" s="226"/>
      <c r="J406" s="222"/>
      <c r="K406" s="222"/>
      <c r="L406" s="227"/>
      <c r="M406" s="228"/>
      <c r="N406" s="229"/>
      <c r="O406" s="229"/>
      <c r="P406" s="229"/>
      <c r="Q406" s="229"/>
      <c r="R406" s="229"/>
      <c r="S406" s="229"/>
      <c r="T406" s="230"/>
      <c r="AT406" s="231" t="s">
        <v>161</v>
      </c>
      <c r="AU406" s="231" t="s">
        <v>85</v>
      </c>
      <c r="AV406" s="14" t="s">
        <v>157</v>
      </c>
      <c r="AW406" s="14" t="s">
        <v>33</v>
      </c>
      <c r="AX406" s="14" t="s">
        <v>83</v>
      </c>
      <c r="AY406" s="231" t="s">
        <v>150</v>
      </c>
    </row>
    <row r="407" spans="1:65" s="2" customFormat="1" ht="21.75" customHeight="1">
      <c r="A407" s="35"/>
      <c r="B407" s="36"/>
      <c r="C407" s="192" t="s">
        <v>593</v>
      </c>
      <c r="D407" s="192" t="s">
        <v>152</v>
      </c>
      <c r="E407" s="193" t="s">
        <v>594</v>
      </c>
      <c r="F407" s="194" t="s">
        <v>595</v>
      </c>
      <c r="G407" s="195" t="s">
        <v>265</v>
      </c>
      <c r="H407" s="196">
        <v>1010.905</v>
      </c>
      <c r="I407" s="197"/>
      <c r="J407" s="198">
        <f>ROUND(I407*H407,2)</f>
        <v>0</v>
      </c>
      <c r="K407" s="194" t="s">
        <v>156</v>
      </c>
      <c r="L407" s="40"/>
      <c r="M407" s="199" t="s">
        <v>1</v>
      </c>
      <c r="N407" s="200" t="s">
        <v>41</v>
      </c>
      <c r="O407" s="72"/>
      <c r="P407" s="201">
        <f>O407*H407</f>
        <v>0</v>
      </c>
      <c r="Q407" s="201">
        <v>0</v>
      </c>
      <c r="R407" s="201">
        <f>Q407*H407</f>
        <v>0</v>
      </c>
      <c r="S407" s="201">
        <v>0</v>
      </c>
      <c r="T407" s="202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03" t="s">
        <v>157</v>
      </c>
      <c r="AT407" s="203" t="s">
        <v>152</v>
      </c>
      <c r="AU407" s="203" t="s">
        <v>85</v>
      </c>
      <c r="AY407" s="18" t="s">
        <v>150</v>
      </c>
      <c r="BE407" s="204">
        <f>IF(N407="základní",J407,0)</f>
        <v>0</v>
      </c>
      <c r="BF407" s="204">
        <f>IF(N407="snížená",J407,0)</f>
        <v>0</v>
      </c>
      <c r="BG407" s="204">
        <f>IF(N407="zákl. přenesená",J407,0)</f>
        <v>0</v>
      </c>
      <c r="BH407" s="204">
        <f>IF(N407="sníž. přenesená",J407,0)</f>
        <v>0</v>
      </c>
      <c r="BI407" s="204">
        <f>IF(N407="nulová",J407,0)</f>
        <v>0</v>
      </c>
      <c r="BJ407" s="18" t="s">
        <v>83</v>
      </c>
      <c r="BK407" s="204">
        <f>ROUND(I407*H407,2)</f>
        <v>0</v>
      </c>
      <c r="BL407" s="18" t="s">
        <v>157</v>
      </c>
      <c r="BM407" s="203" t="s">
        <v>596</v>
      </c>
    </row>
    <row r="408" spans="1:65" s="2" customFormat="1" ht="19.5">
      <c r="A408" s="35"/>
      <c r="B408" s="36"/>
      <c r="C408" s="37"/>
      <c r="D408" s="205" t="s">
        <v>159</v>
      </c>
      <c r="E408" s="37"/>
      <c r="F408" s="206" t="s">
        <v>597</v>
      </c>
      <c r="G408" s="37"/>
      <c r="H408" s="37"/>
      <c r="I408" s="207"/>
      <c r="J408" s="37"/>
      <c r="K408" s="37"/>
      <c r="L408" s="40"/>
      <c r="M408" s="208"/>
      <c r="N408" s="209"/>
      <c r="O408" s="72"/>
      <c r="P408" s="72"/>
      <c r="Q408" s="72"/>
      <c r="R408" s="72"/>
      <c r="S408" s="72"/>
      <c r="T408" s="73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159</v>
      </c>
      <c r="AU408" s="18" t="s">
        <v>85</v>
      </c>
    </row>
    <row r="409" spans="1:65" s="12" customFormat="1" ht="22.9" customHeight="1">
      <c r="B409" s="176"/>
      <c r="C409" s="177"/>
      <c r="D409" s="178" t="s">
        <v>75</v>
      </c>
      <c r="E409" s="190" t="s">
        <v>598</v>
      </c>
      <c r="F409" s="190" t="s">
        <v>599</v>
      </c>
      <c r="G409" s="177"/>
      <c r="H409" s="177"/>
      <c r="I409" s="180"/>
      <c r="J409" s="191">
        <f>BK409</f>
        <v>0</v>
      </c>
      <c r="K409" s="177"/>
      <c r="L409" s="182"/>
      <c r="M409" s="183"/>
      <c r="N409" s="184"/>
      <c r="O409" s="184"/>
      <c r="P409" s="185">
        <f>SUM(P410:P431)</f>
        <v>0</v>
      </c>
      <c r="Q409" s="184"/>
      <c r="R409" s="185">
        <f>SUM(R410:R431)</f>
        <v>0.41825775000000004</v>
      </c>
      <c r="S409" s="184"/>
      <c r="T409" s="186">
        <f>SUM(T410:T431)</f>
        <v>11.453200000000002</v>
      </c>
      <c r="AR409" s="187" t="s">
        <v>83</v>
      </c>
      <c r="AT409" s="188" t="s">
        <v>75</v>
      </c>
      <c r="AU409" s="188" t="s">
        <v>83</v>
      </c>
      <c r="AY409" s="187" t="s">
        <v>150</v>
      </c>
      <c r="BK409" s="189">
        <f>SUM(BK410:BK431)</f>
        <v>0</v>
      </c>
    </row>
    <row r="410" spans="1:65" s="2" customFormat="1" ht="33" customHeight="1">
      <c r="A410" s="35"/>
      <c r="B410" s="36"/>
      <c r="C410" s="192" t="s">
        <v>600</v>
      </c>
      <c r="D410" s="192" t="s">
        <v>152</v>
      </c>
      <c r="E410" s="193" t="s">
        <v>601</v>
      </c>
      <c r="F410" s="194" t="s">
        <v>602</v>
      </c>
      <c r="G410" s="195" t="s">
        <v>490</v>
      </c>
      <c r="H410" s="196">
        <v>132.75</v>
      </c>
      <c r="I410" s="197"/>
      <c r="J410" s="198">
        <f>ROUND(I410*H410,2)</f>
        <v>0</v>
      </c>
      <c r="K410" s="194" t="s">
        <v>156</v>
      </c>
      <c r="L410" s="40"/>
      <c r="M410" s="199" t="s">
        <v>1</v>
      </c>
      <c r="N410" s="200" t="s">
        <v>41</v>
      </c>
      <c r="O410" s="72"/>
      <c r="P410" s="201">
        <f>O410*H410</f>
        <v>0</v>
      </c>
      <c r="Q410" s="201">
        <v>2.0400000000000001E-3</v>
      </c>
      <c r="R410" s="201">
        <f>Q410*H410</f>
        <v>0.27081</v>
      </c>
      <c r="S410" s="201">
        <v>0</v>
      </c>
      <c r="T410" s="202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03" t="s">
        <v>157</v>
      </c>
      <c r="AT410" s="203" t="s">
        <v>152</v>
      </c>
      <c r="AU410" s="203" t="s">
        <v>85</v>
      </c>
      <c r="AY410" s="18" t="s">
        <v>150</v>
      </c>
      <c r="BE410" s="204">
        <f>IF(N410="základní",J410,0)</f>
        <v>0</v>
      </c>
      <c r="BF410" s="204">
        <f>IF(N410="snížená",J410,0)</f>
        <v>0</v>
      </c>
      <c r="BG410" s="204">
        <f>IF(N410="zákl. přenesená",J410,0)</f>
        <v>0</v>
      </c>
      <c r="BH410" s="204">
        <f>IF(N410="sníž. přenesená",J410,0)</f>
        <v>0</v>
      </c>
      <c r="BI410" s="204">
        <f>IF(N410="nulová",J410,0)</f>
        <v>0</v>
      </c>
      <c r="BJ410" s="18" t="s">
        <v>83</v>
      </c>
      <c r="BK410" s="204">
        <f>ROUND(I410*H410,2)</f>
        <v>0</v>
      </c>
      <c r="BL410" s="18" t="s">
        <v>157</v>
      </c>
      <c r="BM410" s="203" t="s">
        <v>603</v>
      </c>
    </row>
    <row r="411" spans="1:65" s="2" customFormat="1" ht="29.25">
      <c r="A411" s="35"/>
      <c r="B411" s="36"/>
      <c r="C411" s="37"/>
      <c r="D411" s="205" t="s">
        <v>159</v>
      </c>
      <c r="E411" s="37"/>
      <c r="F411" s="206" t="s">
        <v>604</v>
      </c>
      <c r="G411" s="37"/>
      <c r="H411" s="37"/>
      <c r="I411" s="207"/>
      <c r="J411" s="37"/>
      <c r="K411" s="37"/>
      <c r="L411" s="40"/>
      <c r="M411" s="208"/>
      <c r="N411" s="209"/>
      <c r="O411" s="72"/>
      <c r="P411" s="72"/>
      <c r="Q411" s="72"/>
      <c r="R411" s="72"/>
      <c r="S411" s="72"/>
      <c r="T411" s="73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159</v>
      </c>
      <c r="AU411" s="18" t="s">
        <v>85</v>
      </c>
    </row>
    <row r="412" spans="1:65" s="15" customFormat="1">
      <c r="B412" s="236"/>
      <c r="C412" s="237"/>
      <c r="D412" s="205" t="s">
        <v>161</v>
      </c>
      <c r="E412" s="238" t="s">
        <v>1</v>
      </c>
      <c r="F412" s="239" t="s">
        <v>605</v>
      </c>
      <c r="G412" s="237"/>
      <c r="H412" s="238" t="s">
        <v>1</v>
      </c>
      <c r="I412" s="240"/>
      <c r="J412" s="237"/>
      <c r="K412" s="237"/>
      <c r="L412" s="241"/>
      <c r="M412" s="242"/>
      <c r="N412" s="243"/>
      <c r="O412" s="243"/>
      <c r="P412" s="243"/>
      <c r="Q412" s="243"/>
      <c r="R412" s="243"/>
      <c r="S412" s="243"/>
      <c r="T412" s="244"/>
      <c r="AT412" s="245" t="s">
        <v>161</v>
      </c>
      <c r="AU412" s="245" t="s">
        <v>85</v>
      </c>
      <c r="AV412" s="15" t="s">
        <v>83</v>
      </c>
      <c r="AW412" s="15" t="s">
        <v>33</v>
      </c>
      <c r="AX412" s="15" t="s">
        <v>76</v>
      </c>
      <c r="AY412" s="245" t="s">
        <v>150</v>
      </c>
    </row>
    <row r="413" spans="1:65" s="13" customFormat="1">
      <c r="B413" s="210"/>
      <c r="C413" s="211"/>
      <c r="D413" s="205" t="s">
        <v>161</v>
      </c>
      <c r="E413" s="212" t="s">
        <v>1</v>
      </c>
      <c r="F413" s="213" t="s">
        <v>606</v>
      </c>
      <c r="G413" s="211"/>
      <c r="H413" s="214">
        <v>132.75</v>
      </c>
      <c r="I413" s="215"/>
      <c r="J413" s="211"/>
      <c r="K413" s="211"/>
      <c r="L413" s="216"/>
      <c r="M413" s="217"/>
      <c r="N413" s="218"/>
      <c r="O413" s="218"/>
      <c r="P413" s="218"/>
      <c r="Q413" s="218"/>
      <c r="R413" s="218"/>
      <c r="S413" s="218"/>
      <c r="T413" s="219"/>
      <c r="AT413" s="220" t="s">
        <v>161</v>
      </c>
      <c r="AU413" s="220" t="s">
        <v>85</v>
      </c>
      <c r="AV413" s="13" t="s">
        <v>85</v>
      </c>
      <c r="AW413" s="13" t="s">
        <v>33</v>
      </c>
      <c r="AX413" s="13" t="s">
        <v>76</v>
      </c>
      <c r="AY413" s="220" t="s">
        <v>150</v>
      </c>
    </row>
    <row r="414" spans="1:65" s="14" customFormat="1">
      <c r="B414" s="221"/>
      <c r="C414" s="222"/>
      <c r="D414" s="205" t="s">
        <v>161</v>
      </c>
      <c r="E414" s="223" t="s">
        <v>1</v>
      </c>
      <c r="F414" s="224" t="s">
        <v>163</v>
      </c>
      <c r="G414" s="222"/>
      <c r="H414" s="225">
        <v>132.75</v>
      </c>
      <c r="I414" s="226"/>
      <c r="J414" s="222"/>
      <c r="K414" s="222"/>
      <c r="L414" s="227"/>
      <c r="M414" s="228"/>
      <c r="N414" s="229"/>
      <c r="O414" s="229"/>
      <c r="P414" s="229"/>
      <c r="Q414" s="229"/>
      <c r="R414" s="229"/>
      <c r="S414" s="229"/>
      <c r="T414" s="230"/>
      <c r="AT414" s="231" t="s">
        <v>161</v>
      </c>
      <c r="AU414" s="231" t="s">
        <v>85</v>
      </c>
      <c r="AV414" s="14" t="s">
        <v>157</v>
      </c>
      <c r="AW414" s="14" t="s">
        <v>33</v>
      </c>
      <c r="AX414" s="14" t="s">
        <v>83</v>
      </c>
      <c r="AY414" s="231" t="s">
        <v>150</v>
      </c>
    </row>
    <row r="415" spans="1:65" s="2" customFormat="1" ht="24.2" customHeight="1">
      <c r="A415" s="35"/>
      <c r="B415" s="36"/>
      <c r="C415" s="192" t="s">
        <v>607</v>
      </c>
      <c r="D415" s="192" t="s">
        <v>152</v>
      </c>
      <c r="E415" s="193" t="s">
        <v>608</v>
      </c>
      <c r="F415" s="194" t="s">
        <v>609</v>
      </c>
      <c r="G415" s="195" t="s">
        <v>265</v>
      </c>
      <c r="H415" s="196">
        <v>854.92499999999995</v>
      </c>
      <c r="I415" s="197"/>
      <c r="J415" s="198">
        <f>ROUND(I415*H415,2)</f>
        <v>0</v>
      </c>
      <c r="K415" s="194" t="s">
        <v>156</v>
      </c>
      <c r="L415" s="40"/>
      <c r="M415" s="199" t="s">
        <v>1</v>
      </c>
      <c r="N415" s="200" t="s">
        <v>41</v>
      </c>
      <c r="O415" s="72"/>
      <c r="P415" s="201">
        <f>O415*H415</f>
        <v>0</v>
      </c>
      <c r="Q415" s="201">
        <v>3.0000000000000001E-5</v>
      </c>
      <c r="R415" s="201">
        <f>Q415*H415</f>
        <v>2.564775E-2</v>
      </c>
      <c r="S415" s="201">
        <v>0</v>
      </c>
      <c r="T415" s="202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03" t="s">
        <v>157</v>
      </c>
      <c r="AT415" s="203" t="s">
        <v>152</v>
      </c>
      <c r="AU415" s="203" t="s">
        <v>85</v>
      </c>
      <c r="AY415" s="18" t="s">
        <v>150</v>
      </c>
      <c r="BE415" s="204">
        <f>IF(N415="základní",J415,0)</f>
        <v>0</v>
      </c>
      <c r="BF415" s="204">
        <f>IF(N415="snížená",J415,0)</f>
        <v>0</v>
      </c>
      <c r="BG415" s="204">
        <f>IF(N415="zákl. přenesená",J415,0)</f>
        <v>0</v>
      </c>
      <c r="BH415" s="204">
        <f>IF(N415="sníž. přenesená",J415,0)</f>
        <v>0</v>
      </c>
      <c r="BI415" s="204">
        <f>IF(N415="nulová",J415,0)</f>
        <v>0</v>
      </c>
      <c r="BJ415" s="18" t="s">
        <v>83</v>
      </c>
      <c r="BK415" s="204">
        <f>ROUND(I415*H415,2)</f>
        <v>0</v>
      </c>
      <c r="BL415" s="18" t="s">
        <v>157</v>
      </c>
      <c r="BM415" s="203" t="s">
        <v>610</v>
      </c>
    </row>
    <row r="416" spans="1:65" s="2" customFormat="1" ht="29.25">
      <c r="A416" s="35"/>
      <c r="B416" s="36"/>
      <c r="C416" s="37"/>
      <c r="D416" s="205" t="s">
        <v>159</v>
      </c>
      <c r="E416" s="37"/>
      <c r="F416" s="206" t="s">
        <v>611</v>
      </c>
      <c r="G416" s="37"/>
      <c r="H416" s="37"/>
      <c r="I416" s="207"/>
      <c r="J416" s="37"/>
      <c r="K416" s="37"/>
      <c r="L416" s="40"/>
      <c r="M416" s="208"/>
      <c r="N416" s="209"/>
      <c r="O416" s="72"/>
      <c r="P416" s="72"/>
      <c r="Q416" s="72"/>
      <c r="R416" s="72"/>
      <c r="S416" s="72"/>
      <c r="T416" s="73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8" t="s">
        <v>159</v>
      </c>
      <c r="AU416" s="18" t="s">
        <v>85</v>
      </c>
    </row>
    <row r="417" spans="1:65" s="13" customFormat="1">
      <c r="B417" s="210"/>
      <c r="C417" s="211"/>
      <c r="D417" s="205" t="s">
        <v>161</v>
      </c>
      <c r="E417" s="212" t="s">
        <v>1</v>
      </c>
      <c r="F417" s="213" t="s">
        <v>612</v>
      </c>
      <c r="G417" s="211"/>
      <c r="H417" s="214">
        <v>504.59399999999999</v>
      </c>
      <c r="I417" s="215"/>
      <c r="J417" s="211"/>
      <c r="K417" s="211"/>
      <c r="L417" s="216"/>
      <c r="M417" s="217"/>
      <c r="N417" s="218"/>
      <c r="O417" s="218"/>
      <c r="P417" s="218"/>
      <c r="Q417" s="218"/>
      <c r="R417" s="218"/>
      <c r="S417" s="218"/>
      <c r="T417" s="219"/>
      <c r="AT417" s="220" t="s">
        <v>161</v>
      </c>
      <c r="AU417" s="220" t="s">
        <v>85</v>
      </c>
      <c r="AV417" s="13" t="s">
        <v>85</v>
      </c>
      <c r="AW417" s="13" t="s">
        <v>33</v>
      </c>
      <c r="AX417" s="13" t="s">
        <v>76</v>
      </c>
      <c r="AY417" s="220" t="s">
        <v>150</v>
      </c>
    </row>
    <row r="418" spans="1:65" s="13" customFormat="1">
      <c r="B418" s="210"/>
      <c r="C418" s="211"/>
      <c r="D418" s="205" t="s">
        <v>161</v>
      </c>
      <c r="E418" s="212" t="s">
        <v>1</v>
      </c>
      <c r="F418" s="213" t="s">
        <v>613</v>
      </c>
      <c r="G418" s="211"/>
      <c r="H418" s="214">
        <v>350.33100000000002</v>
      </c>
      <c r="I418" s="215"/>
      <c r="J418" s="211"/>
      <c r="K418" s="211"/>
      <c r="L418" s="216"/>
      <c r="M418" s="217"/>
      <c r="N418" s="218"/>
      <c r="O418" s="218"/>
      <c r="P418" s="218"/>
      <c r="Q418" s="218"/>
      <c r="R418" s="218"/>
      <c r="S418" s="218"/>
      <c r="T418" s="219"/>
      <c r="AT418" s="220" t="s">
        <v>161</v>
      </c>
      <c r="AU418" s="220" t="s">
        <v>85</v>
      </c>
      <c r="AV418" s="13" t="s">
        <v>85</v>
      </c>
      <c r="AW418" s="13" t="s">
        <v>33</v>
      </c>
      <c r="AX418" s="13" t="s">
        <v>76</v>
      </c>
      <c r="AY418" s="220" t="s">
        <v>150</v>
      </c>
    </row>
    <row r="419" spans="1:65" s="14" customFormat="1">
      <c r="B419" s="221"/>
      <c r="C419" s="222"/>
      <c r="D419" s="205" t="s">
        <v>161</v>
      </c>
      <c r="E419" s="223" t="s">
        <v>1</v>
      </c>
      <c r="F419" s="224" t="s">
        <v>163</v>
      </c>
      <c r="G419" s="222"/>
      <c r="H419" s="225">
        <v>854.92499999999995</v>
      </c>
      <c r="I419" s="226"/>
      <c r="J419" s="222"/>
      <c r="K419" s="222"/>
      <c r="L419" s="227"/>
      <c r="M419" s="228"/>
      <c r="N419" s="229"/>
      <c r="O419" s="229"/>
      <c r="P419" s="229"/>
      <c r="Q419" s="229"/>
      <c r="R419" s="229"/>
      <c r="S419" s="229"/>
      <c r="T419" s="230"/>
      <c r="AT419" s="231" t="s">
        <v>161</v>
      </c>
      <c r="AU419" s="231" t="s">
        <v>85</v>
      </c>
      <c r="AV419" s="14" t="s">
        <v>157</v>
      </c>
      <c r="AW419" s="14" t="s">
        <v>33</v>
      </c>
      <c r="AX419" s="14" t="s">
        <v>83</v>
      </c>
      <c r="AY419" s="231" t="s">
        <v>150</v>
      </c>
    </row>
    <row r="420" spans="1:65" s="2" customFormat="1" ht="16.5" customHeight="1">
      <c r="A420" s="35"/>
      <c r="B420" s="36"/>
      <c r="C420" s="192" t="s">
        <v>614</v>
      </c>
      <c r="D420" s="192" t="s">
        <v>152</v>
      </c>
      <c r="E420" s="193" t="s">
        <v>615</v>
      </c>
      <c r="F420" s="194" t="s">
        <v>616</v>
      </c>
      <c r="G420" s="195" t="s">
        <v>490</v>
      </c>
      <c r="H420" s="196">
        <v>10</v>
      </c>
      <c r="I420" s="197"/>
      <c r="J420" s="198">
        <f>ROUND(I420*H420,2)</f>
        <v>0</v>
      </c>
      <c r="K420" s="194" t="s">
        <v>156</v>
      </c>
      <c r="L420" s="40"/>
      <c r="M420" s="199" t="s">
        <v>1</v>
      </c>
      <c r="N420" s="200" t="s">
        <v>41</v>
      </c>
      <c r="O420" s="72"/>
      <c r="P420" s="201">
        <f>O420*H420</f>
        <v>0</v>
      </c>
      <c r="Q420" s="201">
        <v>1.8000000000000001E-4</v>
      </c>
      <c r="R420" s="201">
        <f>Q420*H420</f>
        <v>1.8000000000000002E-3</v>
      </c>
      <c r="S420" s="201">
        <v>0</v>
      </c>
      <c r="T420" s="202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03" t="s">
        <v>157</v>
      </c>
      <c r="AT420" s="203" t="s">
        <v>152</v>
      </c>
      <c r="AU420" s="203" t="s">
        <v>85</v>
      </c>
      <c r="AY420" s="18" t="s">
        <v>150</v>
      </c>
      <c r="BE420" s="204">
        <f>IF(N420="základní",J420,0)</f>
        <v>0</v>
      </c>
      <c r="BF420" s="204">
        <f>IF(N420="snížená",J420,0)</f>
        <v>0</v>
      </c>
      <c r="BG420" s="204">
        <f>IF(N420="zákl. přenesená",J420,0)</f>
        <v>0</v>
      </c>
      <c r="BH420" s="204">
        <f>IF(N420="sníž. přenesená",J420,0)</f>
        <v>0</v>
      </c>
      <c r="BI420" s="204">
        <f>IF(N420="nulová",J420,0)</f>
        <v>0</v>
      </c>
      <c r="BJ420" s="18" t="s">
        <v>83</v>
      </c>
      <c r="BK420" s="204">
        <f>ROUND(I420*H420,2)</f>
        <v>0</v>
      </c>
      <c r="BL420" s="18" t="s">
        <v>157</v>
      </c>
      <c r="BM420" s="203" t="s">
        <v>617</v>
      </c>
    </row>
    <row r="421" spans="1:65" s="2" customFormat="1" ht="19.5">
      <c r="A421" s="35"/>
      <c r="B421" s="36"/>
      <c r="C421" s="37"/>
      <c r="D421" s="205" t="s">
        <v>159</v>
      </c>
      <c r="E421" s="37"/>
      <c r="F421" s="206" t="s">
        <v>618</v>
      </c>
      <c r="G421" s="37"/>
      <c r="H421" s="37"/>
      <c r="I421" s="207"/>
      <c r="J421" s="37"/>
      <c r="K421" s="37"/>
      <c r="L421" s="40"/>
      <c r="M421" s="208"/>
      <c r="N421" s="209"/>
      <c r="O421" s="72"/>
      <c r="P421" s="72"/>
      <c r="Q421" s="72"/>
      <c r="R421" s="72"/>
      <c r="S421" s="72"/>
      <c r="T421" s="73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8" t="s">
        <v>159</v>
      </c>
      <c r="AU421" s="18" t="s">
        <v>85</v>
      </c>
    </row>
    <row r="422" spans="1:65" s="2" customFormat="1" ht="16.5" customHeight="1">
      <c r="A422" s="35"/>
      <c r="B422" s="36"/>
      <c r="C422" s="246" t="s">
        <v>619</v>
      </c>
      <c r="D422" s="246" t="s">
        <v>289</v>
      </c>
      <c r="E422" s="247" t="s">
        <v>620</v>
      </c>
      <c r="F422" s="248" t="s">
        <v>621</v>
      </c>
      <c r="G422" s="249" t="s">
        <v>490</v>
      </c>
      <c r="H422" s="250">
        <v>3</v>
      </c>
      <c r="I422" s="251"/>
      <c r="J422" s="252">
        <f>ROUND(I422*H422,2)</f>
        <v>0</v>
      </c>
      <c r="K422" s="248" t="s">
        <v>156</v>
      </c>
      <c r="L422" s="253"/>
      <c r="M422" s="254" t="s">
        <v>1</v>
      </c>
      <c r="N422" s="255" t="s">
        <v>41</v>
      </c>
      <c r="O422" s="72"/>
      <c r="P422" s="201">
        <f>O422*H422</f>
        <v>0</v>
      </c>
      <c r="Q422" s="201">
        <v>1.2E-2</v>
      </c>
      <c r="R422" s="201">
        <f>Q422*H422</f>
        <v>3.6000000000000004E-2</v>
      </c>
      <c r="S422" s="201">
        <v>0</v>
      </c>
      <c r="T422" s="202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03" t="s">
        <v>292</v>
      </c>
      <c r="AT422" s="203" t="s">
        <v>289</v>
      </c>
      <c r="AU422" s="203" t="s">
        <v>85</v>
      </c>
      <c r="AY422" s="18" t="s">
        <v>150</v>
      </c>
      <c r="BE422" s="204">
        <f>IF(N422="základní",J422,0)</f>
        <v>0</v>
      </c>
      <c r="BF422" s="204">
        <f>IF(N422="snížená",J422,0)</f>
        <v>0</v>
      </c>
      <c r="BG422" s="204">
        <f>IF(N422="zákl. přenesená",J422,0)</f>
        <v>0</v>
      </c>
      <c r="BH422" s="204">
        <f>IF(N422="sníž. přenesená",J422,0)</f>
        <v>0</v>
      </c>
      <c r="BI422" s="204">
        <f>IF(N422="nulová",J422,0)</f>
        <v>0</v>
      </c>
      <c r="BJ422" s="18" t="s">
        <v>83</v>
      </c>
      <c r="BK422" s="204">
        <f>ROUND(I422*H422,2)</f>
        <v>0</v>
      </c>
      <c r="BL422" s="18" t="s">
        <v>157</v>
      </c>
      <c r="BM422" s="203" t="s">
        <v>622</v>
      </c>
    </row>
    <row r="423" spans="1:65" s="2" customFormat="1">
      <c r="A423" s="35"/>
      <c r="B423" s="36"/>
      <c r="C423" s="37"/>
      <c r="D423" s="205" t="s">
        <v>159</v>
      </c>
      <c r="E423" s="37"/>
      <c r="F423" s="206" t="s">
        <v>621</v>
      </c>
      <c r="G423" s="37"/>
      <c r="H423" s="37"/>
      <c r="I423" s="207"/>
      <c r="J423" s="37"/>
      <c r="K423" s="37"/>
      <c r="L423" s="40"/>
      <c r="M423" s="208"/>
      <c r="N423" s="209"/>
      <c r="O423" s="72"/>
      <c r="P423" s="72"/>
      <c r="Q423" s="72"/>
      <c r="R423" s="72"/>
      <c r="S423" s="72"/>
      <c r="T423" s="73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159</v>
      </c>
      <c r="AU423" s="18" t="s">
        <v>85</v>
      </c>
    </row>
    <row r="424" spans="1:65" s="13" customFormat="1">
      <c r="B424" s="210"/>
      <c r="C424" s="211"/>
      <c r="D424" s="205" t="s">
        <v>161</v>
      </c>
      <c r="E424" s="212" t="s">
        <v>1</v>
      </c>
      <c r="F424" s="213" t="s">
        <v>623</v>
      </c>
      <c r="G424" s="211"/>
      <c r="H424" s="214">
        <v>3</v>
      </c>
      <c r="I424" s="215"/>
      <c r="J424" s="211"/>
      <c r="K424" s="211"/>
      <c r="L424" s="216"/>
      <c r="M424" s="217"/>
      <c r="N424" s="218"/>
      <c r="O424" s="218"/>
      <c r="P424" s="218"/>
      <c r="Q424" s="218"/>
      <c r="R424" s="218"/>
      <c r="S424" s="218"/>
      <c r="T424" s="219"/>
      <c r="AT424" s="220" t="s">
        <v>161</v>
      </c>
      <c r="AU424" s="220" t="s">
        <v>85</v>
      </c>
      <c r="AV424" s="13" t="s">
        <v>85</v>
      </c>
      <c r="AW424" s="13" t="s">
        <v>33</v>
      </c>
      <c r="AX424" s="13" t="s">
        <v>76</v>
      </c>
      <c r="AY424" s="220" t="s">
        <v>150</v>
      </c>
    </row>
    <row r="425" spans="1:65" s="14" customFormat="1">
      <c r="B425" s="221"/>
      <c r="C425" s="222"/>
      <c r="D425" s="205" t="s">
        <v>161</v>
      </c>
      <c r="E425" s="223" t="s">
        <v>1</v>
      </c>
      <c r="F425" s="224" t="s">
        <v>163</v>
      </c>
      <c r="G425" s="222"/>
      <c r="H425" s="225">
        <v>3</v>
      </c>
      <c r="I425" s="226"/>
      <c r="J425" s="222"/>
      <c r="K425" s="222"/>
      <c r="L425" s="227"/>
      <c r="M425" s="228"/>
      <c r="N425" s="229"/>
      <c r="O425" s="229"/>
      <c r="P425" s="229"/>
      <c r="Q425" s="229"/>
      <c r="R425" s="229"/>
      <c r="S425" s="229"/>
      <c r="T425" s="230"/>
      <c r="AT425" s="231" t="s">
        <v>161</v>
      </c>
      <c r="AU425" s="231" t="s">
        <v>85</v>
      </c>
      <c r="AV425" s="14" t="s">
        <v>157</v>
      </c>
      <c r="AW425" s="14" t="s">
        <v>33</v>
      </c>
      <c r="AX425" s="14" t="s">
        <v>83</v>
      </c>
      <c r="AY425" s="231" t="s">
        <v>150</v>
      </c>
    </row>
    <row r="426" spans="1:65" s="2" customFormat="1" ht="16.5" customHeight="1">
      <c r="A426" s="35"/>
      <c r="B426" s="36"/>
      <c r="C426" s="246" t="s">
        <v>624</v>
      </c>
      <c r="D426" s="246" t="s">
        <v>289</v>
      </c>
      <c r="E426" s="247" t="s">
        <v>625</v>
      </c>
      <c r="F426" s="248" t="s">
        <v>621</v>
      </c>
      <c r="G426" s="249" t="s">
        <v>490</v>
      </c>
      <c r="H426" s="250">
        <v>7</v>
      </c>
      <c r="I426" s="251"/>
      <c r="J426" s="252">
        <f>ROUND(I426*H426,2)</f>
        <v>0</v>
      </c>
      <c r="K426" s="248" t="s">
        <v>156</v>
      </c>
      <c r="L426" s="253"/>
      <c r="M426" s="254" t="s">
        <v>1</v>
      </c>
      <c r="N426" s="255" t="s">
        <v>41</v>
      </c>
      <c r="O426" s="72"/>
      <c r="P426" s="201">
        <f>O426*H426</f>
        <v>0</v>
      </c>
      <c r="Q426" s="201">
        <v>1.2E-2</v>
      </c>
      <c r="R426" s="201">
        <f>Q426*H426</f>
        <v>8.4000000000000005E-2</v>
      </c>
      <c r="S426" s="201">
        <v>0</v>
      </c>
      <c r="T426" s="202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03" t="s">
        <v>292</v>
      </c>
      <c r="AT426" s="203" t="s">
        <v>289</v>
      </c>
      <c r="AU426" s="203" t="s">
        <v>85</v>
      </c>
      <c r="AY426" s="18" t="s">
        <v>150</v>
      </c>
      <c r="BE426" s="204">
        <f>IF(N426="základní",J426,0)</f>
        <v>0</v>
      </c>
      <c r="BF426" s="204">
        <f>IF(N426="snížená",J426,0)</f>
        <v>0</v>
      </c>
      <c r="BG426" s="204">
        <f>IF(N426="zákl. přenesená",J426,0)</f>
        <v>0</v>
      </c>
      <c r="BH426" s="204">
        <f>IF(N426="sníž. přenesená",J426,0)</f>
        <v>0</v>
      </c>
      <c r="BI426" s="204">
        <f>IF(N426="nulová",J426,0)</f>
        <v>0</v>
      </c>
      <c r="BJ426" s="18" t="s">
        <v>83</v>
      </c>
      <c r="BK426" s="204">
        <f>ROUND(I426*H426,2)</f>
        <v>0</v>
      </c>
      <c r="BL426" s="18" t="s">
        <v>157</v>
      </c>
      <c r="BM426" s="203" t="s">
        <v>626</v>
      </c>
    </row>
    <row r="427" spans="1:65" s="2" customFormat="1">
      <c r="A427" s="35"/>
      <c r="B427" s="36"/>
      <c r="C427" s="37"/>
      <c r="D427" s="205" t="s">
        <v>159</v>
      </c>
      <c r="E427" s="37"/>
      <c r="F427" s="206" t="s">
        <v>621</v>
      </c>
      <c r="G427" s="37"/>
      <c r="H427" s="37"/>
      <c r="I427" s="207"/>
      <c r="J427" s="37"/>
      <c r="K427" s="37"/>
      <c r="L427" s="40"/>
      <c r="M427" s="208"/>
      <c r="N427" s="209"/>
      <c r="O427" s="72"/>
      <c r="P427" s="72"/>
      <c r="Q427" s="72"/>
      <c r="R427" s="72"/>
      <c r="S427" s="72"/>
      <c r="T427" s="73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8" t="s">
        <v>159</v>
      </c>
      <c r="AU427" s="18" t="s">
        <v>85</v>
      </c>
    </row>
    <row r="428" spans="1:65" s="13" customFormat="1">
      <c r="B428" s="210"/>
      <c r="C428" s="211"/>
      <c r="D428" s="205" t="s">
        <v>161</v>
      </c>
      <c r="E428" s="212" t="s">
        <v>1</v>
      </c>
      <c r="F428" s="213" t="s">
        <v>627</v>
      </c>
      <c r="G428" s="211"/>
      <c r="H428" s="214">
        <v>7</v>
      </c>
      <c r="I428" s="215"/>
      <c r="J428" s="211"/>
      <c r="K428" s="211"/>
      <c r="L428" s="216"/>
      <c r="M428" s="217"/>
      <c r="N428" s="218"/>
      <c r="O428" s="218"/>
      <c r="P428" s="218"/>
      <c r="Q428" s="218"/>
      <c r="R428" s="218"/>
      <c r="S428" s="218"/>
      <c r="T428" s="219"/>
      <c r="AT428" s="220" t="s">
        <v>161</v>
      </c>
      <c r="AU428" s="220" t="s">
        <v>85</v>
      </c>
      <c r="AV428" s="13" t="s">
        <v>85</v>
      </c>
      <c r="AW428" s="13" t="s">
        <v>33</v>
      </c>
      <c r="AX428" s="13" t="s">
        <v>76</v>
      </c>
      <c r="AY428" s="220" t="s">
        <v>150</v>
      </c>
    </row>
    <row r="429" spans="1:65" s="14" customFormat="1">
      <c r="B429" s="221"/>
      <c r="C429" s="222"/>
      <c r="D429" s="205" t="s">
        <v>161</v>
      </c>
      <c r="E429" s="223" t="s">
        <v>1</v>
      </c>
      <c r="F429" s="224" t="s">
        <v>163</v>
      </c>
      <c r="G429" s="222"/>
      <c r="H429" s="225">
        <v>7</v>
      </c>
      <c r="I429" s="226"/>
      <c r="J429" s="222"/>
      <c r="K429" s="222"/>
      <c r="L429" s="227"/>
      <c r="M429" s="228"/>
      <c r="N429" s="229"/>
      <c r="O429" s="229"/>
      <c r="P429" s="229"/>
      <c r="Q429" s="229"/>
      <c r="R429" s="229"/>
      <c r="S429" s="229"/>
      <c r="T429" s="230"/>
      <c r="AT429" s="231" t="s">
        <v>161</v>
      </c>
      <c r="AU429" s="231" t="s">
        <v>85</v>
      </c>
      <c r="AV429" s="14" t="s">
        <v>157</v>
      </c>
      <c r="AW429" s="14" t="s">
        <v>33</v>
      </c>
      <c r="AX429" s="14" t="s">
        <v>83</v>
      </c>
      <c r="AY429" s="231" t="s">
        <v>150</v>
      </c>
    </row>
    <row r="430" spans="1:65" s="2" customFormat="1" ht="37.9" customHeight="1">
      <c r="A430" s="35"/>
      <c r="B430" s="36"/>
      <c r="C430" s="192" t="s">
        <v>628</v>
      </c>
      <c r="D430" s="192" t="s">
        <v>152</v>
      </c>
      <c r="E430" s="193" t="s">
        <v>629</v>
      </c>
      <c r="F430" s="194" t="s">
        <v>630</v>
      </c>
      <c r="G430" s="195" t="s">
        <v>155</v>
      </c>
      <c r="H430" s="196">
        <v>5.2060000000000004</v>
      </c>
      <c r="I430" s="197"/>
      <c r="J430" s="198">
        <f>ROUND(I430*H430,2)</f>
        <v>0</v>
      </c>
      <c r="K430" s="194" t="s">
        <v>156</v>
      </c>
      <c r="L430" s="40"/>
      <c r="M430" s="199" t="s">
        <v>1</v>
      </c>
      <c r="N430" s="200" t="s">
        <v>41</v>
      </c>
      <c r="O430" s="72"/>
      <c r="P430" s="201">
        <f>O430*H430</f>
        <v>0</v>
      </c>
      <c r="Q430" s="201">
        <v>0</v>
      </c>
      <c r="R430" s="201">
        <f>Q430*H430</f>
        <v>0</v>
      </c>
      <c r="S430" s="201">
        <v>2.2000000000000002</v>
      </c>
      <c r="T430" s="202">
        <f>S430*H430</f>
        <v>11.453200000000002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03" t="s">
        <v>157</v>
      </c>
      <c r="AT430" s="203" t="s">
        <v>152</v>
      </c>
      <c r="AU430" s="203" t="s">
        <v>85</v>
      </c>
      <c r="AY430" s="18" t="s">
        <v>150</v>
      </c>
      <c r="BE430" s="204">
        <f>IF(N430="základní",J430,0)</f>
        <v>0</v>
      </c>
      <c r="BF430" s="204">
        <f>IF(N430="snížená",J430,0)</f>
        <v>0</v>
      </c>
      <c r="BG430" s="204">
        <f>IF(N430="zákl. přenesená",J430,0)</f>
        <v>0</v>
      </c>
      <c r="BH430" s="204">
        <f>IF(N430="sníž. přenesená",J430,0)</f>
        <v>0</v>
      </c>
      <c r="BI430" s="204">
        <f>IF(N430="nulová",J430,0)</f>
        <v>0</v>
      </c>
      <c r="BJ430" s="18" t="s">
        <v>83</v>
      </c>
      <c r="BK430" s="204">
        <f>ROUND(I430*H430,2)</f>
        <v>0</v>
      </c>
      <c r="BL430" s="18" t="s">
        <v>157</v>
      </c>
      <c r="BM430" s="203" t="s">
        <v>631</v>
      </c>
    </row>
    <row r="431" spans="1:65" s="2" customFormat="1" ht="19.5">
      <c r="A431" s="35"/>
      <c r="B431" s="36"/>
      <c r="C431" s="37"/>
      <c r="D431" s="205" t="s">
        <v>159</v>
      </c>
      <c r="E431" s="37"/>
      <c r="F431" s="206" t="s">
        <v>632</v>
      </c>
      <c r="G431" s="37"/>
      <c r="H431" s="37"/>
      <c r="I431" s="207"/>
      <c r="J431" s="37"/>
      <c r="K431" s="37"/>
      <c r="L431" s="40"/>
      <c r="M431" s="208"/>
      <c r="N431" s="209"/>
      <c r="O431" s="72"/>
      <c r="P431" s="72"/>
      <c r="Q431" s="72"/>
      <c r="R431" s="72"/>
      <c r="S431" s="72"/>
      <c r="T431" s="73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159</v>
      </c>
      <c r="AU431" s="18" t="s">
        <v>85</v>
      </c>
    </row>
    <row r="432" spans="1:65" s="12" customFormat="1" ht="22.9" customHeight="1">
      <c r="B432" s="176"/>
      <c r="C432" s="177"/>
      <c r="D432" s="178" t="s">
        <v>75</v>
      </c>
      <c r="E432" s="190" t="s">
        <v>633</v>
      </c>
      <c r="F432" s="190" t="s">
        <v>634</v>
      </c>
      <c r="G432" s="177"/>
      <c r="H432" s="177"/>
      <c r="I432" s="180"/>
      <c r="J432" s="191">
        <f>BK432</f>
        <v>0</v>
      </c>
      <c r="K432" s="177"/>
      <c r="L432" s="182"/>
      <c r="M432" s="183"/>
      <c r="N432" s="184"/>
      <c r="O432" s="184"/>
      <c r="P432" s="185">
        <f>SUM(P433:P549)</f>
        <v>0</v>
      </c>
      <c r="Q432" s="184"/>
      <c r="R432" s="185">
        <f>SUM(R433:R549)</f>
        <v>1.0629899999999999E-2</v>
      </c>
      <c r="S432" s="184"/>
      <c r="T432" s="186">
        <f>SUM(T433:T549)</f>
        <v>120.21275399999999</v>
      </c>
      <c r="AR432" s="187" t="s">
        <v>83</v>
      </c>
      <c r="AT432" s="188" t="s">
        <v>75</v>
      </c>
      <c r="AU432" s="188" t="s">
        <v>83</v>
      </c>
      <c r="AY432" s="187" t="s">
        <v>150</v>
      </c>
      <c r="BK432" s="189">
        <f>SUM(BK433:BK549)</f>
        <v>0</v>
      </c>
    </row>
    <row r="433" spans="1:65" s="2" customFormat="1" ht="21.75" customHeight="1">
      <c r="A433" s="35"/>
      <c r="B433" s="36"/>
      <c r="C433" s="192" t="s">
        <v>635</v>
      </c>
      <c r="D433" s="192" t="s">
        <v>152</v>
      </c>
      <c r="E433" s="193" t="s">
        <v>636</v>
      </c>
      <c r="F433" s="194" t="s">
        <v>637</v>
      </c>
      <c r="G433" s="195" t="s">
        <v>265</v>
      </c>
      <c r="H433" s="196">
        <v>24.65</v>
      </c>
      <c r="I433" s="197"/>
      <c r="J433" s="198">
        <f>ROUND(I433*H433,2)</f>
        <v>0</v>
      </c>
      <c r="K433" s="194" t="s">
        <v>156</v>
      </c>
      <c r="L433" s="40"/>
      <c r="M433" s="199" t="s">
        <v>1</v>
      </c>
      <c r="N433" s="200" t="s">
        <v>41</v>
      </c>
      <c r="O433" s="72"/>
      <c r="P433" s="201">
        <f>O433*H433</f>
        <v>0</v>
      </c>
      <c r="Q433" s="201">
        <v>0</v>
      </c>
      <c r="R433" s="201">
        <f>Q433*H433</f>
        <v>0</v>
      </c>
      <c r="S433" s="201">
        <v>0.26100000000000001</v>
      </c>
      <c r="T433" s="202">
        <f>S433*H433</f>
        <v>6.4336500000000001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03" t="s">
        <v>157</v>
      </c>
      <c r="AT433" s="203" t="s">
        <v>152</v>
      </c>
      <c r="AU433" s="203" t="s">
        <v>85</v>
      </c>
      <c r="AY433" s="18" t="s">
        <v>150</v>
      </c>
      <c r="BE433" s="204">
        <f>IF(N433="základní",J433,0)</f>
        <v>0</v>
      </c>
      <c r="BF433" s="204">
        <f>IF(N433="snížená",J433,0)</f>
        <v>0</v>
      </c>
      <c r="BG433" s="204">
        <f>IF(N433="zákl. přenesená",J433,0)</f>
        <v>0</v>
      </c>
      <c r="BH433" s="204">
        <f>IF(N433="sníž. přenesená",J433,0)</f>
        <v>0</v>
      </c>
      <c r="BI433" s="204">
        <f>IF(N433="nulová",J433,0)</f>
        <v>0</v>
      </c>
      <c r="BJ433" s="18" t="s">
        <v>83</v>
      </c>
      <c r="BK433" s="204">
        <f>ROUND(I433*H433,2)</f>
        <v>0</v>
      </c>
      <c r="BL433" s="18" t="s">
        <v>157</v>
      </c>
      <c r="BM433" s="203" t="s">
        <v>638</v>
      </c>
    </row>
    <row r="434" spans="1:65" s="2" customFormat="1" ht="29.25">
      <c r="A434" s="35"/>
      <c r="B434" s="36"/>
      <c r="C434" s="37"/>
      <c r="D434" s="205" t="s">
        <v>159</v>
      </c>
      <c r="E434" s="37"/>
      <c r="F434" s="206" t="s">
        <v>639</v>
      </c>
      <c r="G434" s="37"/>
      <c r="H434" s="37"/>
      <c r="I434" s="207"/>
      <c r="J434" s="37"/>
      <c r="K434" s="37"/>
      <c r="L434" s="40"/>
      <c r="M434" s="208"/>
      <c r="N434" s="209"/>
      <c r="O434" s="72"/>
      <c r="P434" s="72"/>
      <c r="Q434" s="72"/>
      <c r="R434" s="72"/>
      <c r="S434" s="72"/>
      <c r="T434" s="73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T434" s="18" t="s">
        <v>159</v>
      </c>
      <c r="AU434" s="18" t="s">
        <v>85</v>
      </c>
    </row>
    <row r="435" spans="1:65" s="15" customFormat="1">
      <c r="B435" s="236"/>
      <c r="C435" s="237"/>
      <c r="D435" s="205" t="s">
        <v>161</v>
      </c>
      <c r="E435" s="238" t="s">
        <v>1</v>
      </c>
      <c r="F435" s="239" t="s">
        <v>311</v>
      </c>
      <c r="G435" s="237"/>
      <c r="H435" s="238" t="s">
        <v>1</v>
      </c>
      <c r="I435" s="240"/>
      <c r="J435" s="237"/>
      <c r="K435" s="237"/>
      <c r="L435" s="241"/>
      <c r="M435" s="242"/>
      <c r="N435" s="243"/>
      <c r="O435" s="243"/>
      <c r="P435" s="243"/>
      <c r="Q435" s="243"/>
      <c r="R435" s="243"/>
      <c r="S435" s="243"/>
      <c r="T435" s="244"/>
      <c r="AT435" s="245" t="s">
        <v>161</v>
      </c>
      <c r="AU435" s="245" t="s">
        <v>85</v>
      </c>
      <c r="AV435" s="15" t="s">
        <v>83</v>
      </c>
      <c r="AW435" s="15" t="s">
        <v>33</v>
      </c>
      <c r="AX435" s="15" t="s">
        <v>76</v>
      </c>
      <c r="AY435" s="245" t="s">
        <v>150</v>
      </c>
    </row>
    <row r="436" spans="1:65" s="13" customFormat="1">
      <c r="B436" s="210"/>
      <c r="C436" s="211"/>
      <c r="D436" s="205" t="s">
        <v>161</v>
      </c>
      <c r="E436" s="212" t="s">
        <v>1</v>
      </c>
      <c r="F436" s="213" t="s">
        <v>312</v>
      </c>
      <c r="G436" s="211"/>
      <c r="H436" s="214">
        <v>17.75</v>
      </c>
      <c r="I436" s="215"/>
      <c r="J436" s="211"/>
      <c r="K436" s="211"/>
      <c r="L436" s="216"/>
      <c r="M436" s="217"/>
      <c r="N436" s="218"/>
      <c r="O436" s="218"/>
      <c r="P436" s="218"/>
      <c r="Q436" s="218"/>
      <c r="R436" s="218"/>
      <c r="S436" s="218"/>
      <c r="T436" s="219"/>
      <c r="AT436" s="220" t="s">
        <v>161</v>
      </c>
      <c r="AU436" s="220" t="s">
        <v>85</v>
      </c>
      <c r="AV436" s="13" t="s">
        <v>85</v>
      </c>
      <c r="AW436" s="13" t="s">
        <v>33</v>
      </c>
      <c r="AX436" s="13" t="s">
        <v>76</v>
      </c>
      <c r="AY436" s="220" t="s">
        <v>150</v>
      </c>
    </row>
    <row r="437" spans="1:65" s="15" customFormat="1">
      <c r="B437" s="236"/>
      <c r="C437" s="237"/>
      <c r="D437" s="205" t="s">
        <v>161</v>
      </c>
      <c r="E437" s="238" t="s">
        <v>1</v>
      </c>
      <c r="F437" s="239" t="s">
        <v>314</v>
      </c>
      <c r="G437" s="237"/>
      <c r="H437" s="238" t="s">
        <v>1</v>
      </c>
      <c r="I437" s="240"/>
      <c r="J437" s="237"/>
      <c r="K437" s="237"/>
      <c r="L437" s="241"/>
      <c r="M437" s="242"/>
      <c r="N437" s="243"/>
      <c r="O437" s="243"/>
      <c r="P437" s="243"/>
      <c r="Q437" s="243"/>
      <c r="R437" s="243"/>
      <c r="S437" s="243"/>
      <c r="T437" s="244"/>
      <c r="AT437" s="245" t="s">
        <v>161</v>
      </c>
      <c r="AU437" s="245" t="s">
        <v>85</v>
      </c>
      <c r="AV437" s="15" t="s">
        <v>83</v>
      </c>
      <c r="AW437" s="15" t="s">
        <v>33</v>
      </c>
      <c r="AX437" s="15" t="s">
        <v>76</v>
      </c>
      <c r="AY437" s="245" t="s">
        <v>150</v>
      </c>
    </row>
    <row r="438" spans="1:65" s="13" customFormat="1">
      <c r="B438" s="210"/>
      <c r="C438" s="211"/>
      <c r="D438" s="205" t="s">
        <v>161</v>
      </c>
      <c r="E438" s="212" t="s">
        <v>1</v>
      </c>
      <c r="F438" s="213" t="s">
        <v>315</v>
      </c>
      <c r="G438" s="211"/>
      <c r="H438" s="214">
        <v>6.9</v>
      </c>
      <c r="I438" s="215"/>
      <c r="J438" s="211"/>
      <c r="K438" s="211"/>
      <c r="L438" s="216"/>
      <c r="M438" s="217"/>
      <c r="N438" s="218"/>
      <c r="O438" s="218"/>
      <c r="P438" s="218"/>
      <c r="Q438" s="218"/>
      <c r="R438" s="218"/>
      <c r="S438" s="218"/>
      <c r="T438" s="219"/>
      <c r="AT438" s="220" t="s">
        <v>161</v>
      </c>
      <c r="AU438" s="220" t="s">
        <v>85</v>
      </c>
      <c r="AV438" s="13" t="s">
        <v>85</v>
      </c>
      <c r="AW438" s="13" t="s">
        <v>33</v>
      </c>
      <c r="AX438" s="13" t="s">
        <v>76</v>
      </c>
      <c r="AY438" s="220" t="s">
        <v>150</v>
      </c>
    </row>
    <row r="439" spans="1:65" s="14" customFormat="1">
      <c r="B439" s="221"/>
      <c r="C439" s="222"/>
      <c r="D439" s="205" t="s">
        <v>161</v>
      </c>
      <c r="E439" s="223" t="s">
        <v>1</v>
      </c>
      <c r="F439" s="224" t="s">
        <v>163</v>
      </c>
      <c r="G439" s="222"/>
      <c r="H439" s="225">
        <v>24.65</v>
      </c>
      <c r="I439" s="226"/>
      <c r="J439" s="222"/>
      <c r="K439" s="222"/>
      <c r="L439" s="227"/>
      <c r="M439" s="228"/>
      <c r="N439" s="229"/>
      <c r="O439" s="229"/>
      <c r="P439" s="229"/>
      <c r="Q439" s="229"/>
      <c r="R439" s="229"/>
      <c r="S439" s="229"/>
      <c r="T439" s="230"/>
      <c r="AT439" s="231" t="s">
        <v>161</v>
      </c>
      <c r="AU439" s="231" t="s">
        <v>85</v>
      </c>
      <c r="AV439" s="14" t="s">
        <v>157</v>
      </c>
      <c r="AW439" s="14" t="s">
        <v>33</v>
      </c>
      <c r="AX439" s="14" t="s">
        <v>83</v>
      </c>
      <c r="AY439" s="231" t="s">
        <v>150</v>
      </c>
    </row>
    <row r="440" spans="1:65" s="2" customFormat="1" ht="21.75" customHeight="1">
      <c r="A440" s="35"/>
      <c r="B440" s="36"/>
      <c r="C440" s="192" t="s">
        <v>640</v>
      </c>
      <c r="D440" s="192" t="s">
        <v>152</v>
      </c>
      <c r="E440" s="193" t="s">
        <v>641</v>
      </c>
      <c r="F440" s="194" t="s">
        <v>642</v>
      </c>
      <c r="G440" s="195" t="s">
        <v>265</v>
      </c>
      <c r="H440" s="196">
        <v>5.31</v>
      </c>
      <c r="I440" s="197"/>
      <c r="J440" s="198">
        <f>ROUND(I440*H440,2)</f>
        <v>0</v>
      </c>
      <c r="K440" s="194" t="s">
        <v>156</v>
      </c>
      <c r="L440" s="40"/>
      <c r="M440" s="199" t="s">
        <v>1</v>
      </c>
      <c r="N440" s="200" t="s">
        <v>41</v>
      </c>
      <c r="O440" s="72"/>
      <c r="P440" s="201">
        <f>O440*H440</f>
        <v>0</v>
      </c>
      <c r="Q440" s="201">
        <v>0</v>
      </c>
      <c r="R440" s="201">
        <f>Q440*H440</f>
        <v>0</v>
      </c>
      <c r="S440" s="201">
        <v>5.5E-2</v>
      </c>
      <c r="T440" s="202">
        <f>S440*H440</f>
        <v>0.29204999999999998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03" t="s">
        <v>157</v>
      </c>
      <c r="AT440" s="203" t="s">
        <v>152</v>
      </c>
      <c r="AU440" s="203" t="s">
        <v>85</v>
      </c>
      <c r="AY440" s="18" t="s">
        <v>150</v>
      </c>
      <c r="BE440" s="204">
        <f>IF(N440="základní",J440,0)</f>
        <v>0</v>
      </c>
      <c r="BF440" s="204">
        <f>IF(N440="snížená",J440,0)</f>
        <v>0</v>
      </c>
      <c r="BG440" s="204">
        <f>IF(N440="zákl. přenesená",J440,0)</f>
        <v>0</v>
      </c>
      <c r="BH440" s="204">
        <f>IF(N440="sníž. přenesená",J440,0)</f>
        <v>0</v>
      </c>
      <c r="BI440" s="204">
        <f>IF(N440="nulová",J440,0)</f>
        <v>0</v>
      </c>
      <c r="BJ440" s="18" t="s">
        <v>83</v>
      </c>
      <c r="BK440" s="204">
        <f>ROUND(I440*H440,2)</f>
        <v>0</v>
      </c>
      <c r="BL440" s="18" t="s">
        <v>157</v>
      </c>
      <c r="BM440" s="203" t="s">
        <v>643</v>
      </c>
    </row>
    <row r="441" spans="1:65" s="2" customFormat="1" ht="19.5">
      <c r="A441" s="35"/>
      <c r="B441" s="36"/>
      <c r="C441" s="37"/>
      <c r="D441" s="205" t="s">
        <v>159</v>
      </c>
      <c r="E441" s="37"/>
      <c r="F441" s="206" t="s">
        <v>644</v>
      </c>
      <c r="G441" s="37"/>
      <c r="H441" s="37"/>
      <c r="I441" s="207"/>
      <c r="J441" s="37"/>
      <c r="K441" s="37"/>
      <c r="L441" s="40"/>
      <c r="M441" s="208"/>
      <c r="N441" s="209"/>
      <c r="O441" s="72"/>
      <c r="P441" s="72"/>
      <c r="Q441" s="72"/>
      <c r="R441" s="72"/>
      <c r="S441" s="72"/>
      <c r="T441" s="73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8" t="s">
        <v>159</v>
      </c>
      <c r="AU441" s="18" t="s">
        <v>85</v>
      </c>
    </row>
    <row r="442" spans="1:65" s="13" customFormat="1">
      <c r="B442" s="210"/>
      <c r="C442" s="211"/>
      <c r="D442" s="205" t="s">
        <v>161</v>
      </c>
      <c r="E442" s="212" t="s">
        <v>1</v>
      </c>
      <c r="F442" s="213" t="s">
        <v>645</v>
      </c>
      <c r="G442" s="211"/>
      <c r="H442" s="214">
        <v>5.31</v>
      </c>
      <c r="I442" s="215"/>
      <c r="J442" s="211"/>
      <c r="K442" s="211"/>
      <c r="L442" s="216"/>
      <c r="M442" s="217"/>
      <c r="N442" s="218"/>
      <c r="O442" s="218"/>
      <c r="P442" s="218"/>
      <c r="Q442" s="218"/>
      <c r="R442" s="218"/>
      <c r="S442" s="218"/>
      <c r="T442" s="219"/>
      <c r="AT442" s="220" t="s">
        <v>161</v>
      </c>
      <c r="AU442" s="220" t="s">
        <v>85</v>
      </c>
      <c r="AV442" s="13" t="s">
        <v>85</v>
      </c>
      <c r="AW442" s="13" t="s">
        <v>33</v>
      </c>
      <c r="AX442" s="13" t="s">
        <v>76</v>
      </c>
      <c r="AY442" s="220" t="s">
        <v>150</v>
      </c>
    </row>
    <row r="443" spans="1:65" s="14" customFormat="1">
      <c r="B443" s="221"/>
      <c r="C443" s="222"/>
      <c r="D443" s="205" t="s">
        <v>161</v>
      </c>
      <c r="E443" s="223" t="s">
        <v>1</v>
      </c>
      <c r="F443" s="224" t="s">
        <v>163</v>
      </c>
      <c r="G443" s="222"/>
      <c r="H443" s="225">
        <v>5.31</v>
      </c>
      <c r="I443" s="226"/>
      <c r="J443" s="222"/>
      <c r="K443" s="222"/>
      <c r="L443" s="227"/>
      <c r="M443" s="228"/>
      <c r="N443" s="229"/>
      <c r="O443" s="229"/>
      <c r="P443" s="229"/>
      <c r="Q443" s="229"/>
      <c r="R443" s="229"/>
      <c r="S443" s="229"/>
      <c r="T443" s="230"/>
      <c r="AT443" s="231" t="s">
        <v>161</v>
      </c>
      <c r="AU443" s="231" t="s">
        <v>85</v>
      </c>
      <c r="AV443" s="14" t="s">
        <v>157</v>
      </c>
      <c r="AW443" s="14" t="s">
        <v>33</v>
      </c>
      <c r="AX443" s="14" t="s">
        <v>83</v>
      </c>
      <c r="AY443" s="231" t="s">
        <v>150</v>
      </c>
    </row>
    <row r="444" spans="1:65" s="2" customFormat="1" ht="37.9" customHeight="1">
      <c r="A444" s="35"/>
      <c r="B444" s="36"/>
      <c r="C444" s="192" t="s">
        <v>646</v>
      </c>
      <c r="D444" s="192" t="s">
        <v>152</v>
      </c>
      <c r="E444" s="193" t="s">
        <v>647</v>
      </c>
      <c r="F444" s="194" t="s">
        <v>648</v>
      </c>
      <c r="G444" s="195" t="s">
        <v>155</v>
      </c>
      <c r="H444" s="196">
        <v>1.2769999999999999</v>
      </c>
      <c r="I444" s="197"/>
      <c r="J444" s="198">
        <f>ROUND(I444*H444,2)</f>
        <v>0</v>
      </c>
      <c r="K444" s="194" t="s">
        <v>156</v>
      </c>
      <c r="L444" s="40"/>
      <c r="M444" s="199" t="s">
        <v>1</v>
      </c>
      <c r="N444" s="200" t="s">
        <v>41</v>
      </c>
      <c r="O444" s="72"/>
      <c r="P444" s="201">
        <f>O444*H444</f>
        <v>0</v>
      </c>
      <c r="Q444" s="201">
        <v>0</v>
      </c>
      <c r="R444" s="201">
        <f>Q444*H444</f>
        <v>0</v>
      </c>
      <c r="S444" s="201">
        <v>2.2000000000000002</v>
      </c>
      <c r="T444" s="202">
        <f>S444*H444</f>
        <v>2.8094000000000001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03" t="s">
        <v>157</v>
      </c>
      <c r="AT444" s="203" t="s">
        <v>152</v>
      </c>
      <c r="AU444" s="203" t="s">
        <v>85</v>
      </c>
      <c r="AY444" s="18" t="s">
        <v>150</v>
      </c>
      <c r="BE444" s="204">
        <f>IF(N444="základní",J444,0)</f>
        <v>0</v>
      </c>
      <c r="BF444" s="204">
        <f>IF(N444="snížená",J444,0)</f>
        <v>0</v>
      </c>
      <c r="BG444" s="204">
        <f>IF(N444="zákl. přenesená",J444,0)</f>
        <v>0</v>
      </c>
      <c r="BH444" s="204">
        <f>IF(N444="sníž. přenesená",J444,0)</f>
        <v>0</v>
      </c>
      <c r="BI444" s="204">
        <f>IF(N444="nulová",J444,0)</f>
        <v>0</v>
      </c>
      <c r="BJ444" s="18" t="s">
        <v>83</v>
      </c>
      <c r="BK444" s="204">
        <f>ROUND(I444*H444,2)</f>
        <v>0</v>
      </c>
      <c r="BL444" s="18" t="s">
        <v>157</v>
      </c>
      <c r="BM444" s="203" t="s">
        <v>649</v>
      </c>
    </row>
    <row r="445" spans="1:65" s="2" customFormat="1" ht="19.5">
      <c r="A445" s="35"/>
      <c r="B445" s="36"/>
      <c r="C445" s="37"/>
      <c r="D445" s="205" t="s">
        <v>159</v>
      </c>
      <c r="E445" s="37"/>
      <c r="F445" s="206" t="s">
        <v>650</v>
      </c>
      <c r="G445" s="37"/>
      <c r="H445" s="37"/>
      <c r="I445" s="207"/>
      <c r="J445" s="37"/>
      <c r="K445" s="37"/>
      <c r="L445" s="40"/>
      <c r="M445" s="208"/>
      <c r="N445" s="209"/>
      <c r="O445" s="72"/>
      <c r="P445" s="72"/>
      <c r="Q445" s="72"/>
      <c r="R445" s="72"/>
      <c r="S445" s="72"/>
      <c r="T445" s="73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159</v>
      </c>
      <c r="AU445" s="18" t="s">
        <v>85</v>
      </c>
    </row>
    <row r="446" spans="1:65" s="13" customFormat="1">
      <c r="B446" s="210"/>
      <c r="C446" s="211"/>
      <c r="D446" s="205" t="s">
        <v>161</v>
      </c>
      <c r="E446" s="212" t="s">
        <v>1</v>
      </c>
      <c r="F446" s="213" t="s">
        <v>651</v>
      </c>
      <c r="G446" s="211"/>
      <c r="H446" s="214">
        <v>1.2769999999999999</v>
      </c>
      <c r="I446" s="215"/>
      <c r="J446" s="211"/>
      <c r="K446" s="211"/>
      <c r="L446" s="216"/>
      <c r="M446" s="217"/>
      <c r="N446" s="218"/>
      <c r="O446" s="218"/>
      <c r="P446" s="218"/>
      <c r="Q446" s="218"/>
      <c r="R446" s="218"/>
      <c r="S446" s="218"/>
      <c r="T446" s="219"/>
      <c r="AT446" s="220" t="s">
        <v>161</v>
      </c>
      <c r="AU446" s="220" t="s">
        <v>85</v>
      </c>
      <c r="AV446" s="13" t="s">
        <v>85</v>
      </c>
      <c r="AW446" s="13" t="s">
        <v>33</v>
      </c>
      <c r="AX446" s="13" t="s">
        <v>76</v>
      </c>
      <c r="AY446" s="220" t="s">
        <v>150</v>
      </c>
    </row>
    <row r="447" spans="1:65" s="14" customFormat="1">
      <c r="B447" s="221"/>
      <c r="C447" s="222"/>
      <c r="D447" s="205" t="s">
        <v>161</v>
      </c>
      <c r="E447" s="223" t="s">
        <v>1</v>
      </c>
      <c r="F447" s="224" t="s">
        <v>163</v>
      </c>
      <c r="G447" s="222"/>
      <c r="H447" s="225">
        <v>1.2769999999999999</v>
      </c>
      <c r="I447" s="226"/>
      <c r="J447" s="222"/>
      <c r="K447" s="222"/>
      <c r="L447" s="227"/>
      <c r="M447" s="228"/>
      <c r="N447" s="229"/>
      <c r="O447" s="229"/>
      <c r="P447" s="229"/>
      <c r="Q447" s="229"/>
      <c r="R447" s="229"/>
      <c r="S447" s="229"/>
      <c r="T447" s="230"/>
      <c r="AT447" s="231" t="s">
        <v>161</v>
      </c>
      <c r="AU447" s="231" t="s">
        <v>85</v>
      </c>
      <c r="AV447" s="14" t="s">
        <v>157</v>
      </c>
      <c r="AW447" s="14" t="s">
        <v>33</v>
      </c>
      <c r="AX447" s="14" t="s">
        <v>83</v>
      </c>
      <c r="AY447" s="231" t="s">
        <v>150</v>
      </c>
    </row>
    <row r="448" spans="1:65" s="2" customFormat="1" ht="37.9" customHeight="1">
      <c r="A448" s="35"/>
      <c r="B448" s="36"/>
      <c r="C448" s="192" t="s">
        <v>652</v>
      </c>
      <c r="D448" s="192" t="s">
        <v>152</v>
      </c>
      <c r="E448" s="193" t="s">
        <v>653</v>
      </c>
      <c r="F448" s="194" t="s">
        <v>654</v>
      </c>
      <c r="G448" s="195" t="s">
        <v>155</v>
      </c>
      <c r="H448" s="196">
        <v>28.55</v>
      </c>
      <c r="I448" s="197"/>
      <c r="J448" s="198">
        <f>ROUND(I448*H448,2)</f>
        <v>0</v>
      </c>
      <c r="K448" s="194" t="s">
        <v>156</v>
      </c>
      <c r="L448" s="40"/>
      <c r="M448" s="199" t="s">
        <v>1</v>
      </c>
      <c r="N448" s="200" t="s">
        <v>41</v>
      </c>
      <c r="O448" s="72"/>
      <c r="P448" s="201">
        <f>O448*H448</f>
        <v>0</v>
      </c>
      <c r="Q448" s="201">
        <v>0</v>
      </c>
      <c r="R448" s="201">
        <f>Q448*H448</f>
        <v>0</v>
      </c>
      <c r="S448" s="201">
        <v>2.2000000000000002</v>
      </c>
      <c r="T448" s="202">
        <f>S448*H448</f>
        <v>62.810000000000009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03" t="s">
        <v>157</v>
      </c>
      <c r="AT448" s="203" t="s">
        <v>152</v>
      </c>
      <c r="AU448" s="203" t="s">
        <v>85</v>
      </c>
      <c r="AY448" s="18" t="s">
        <v>150</v>
      </c>
      <c r="BE448" s="204">
        <f>IF(N448="základní",J448,0)</f>
        <v>0</v>
      </c>
      <c r="BF448" s="204">
        <f>IF(N448="snížená",J448,0)</f>
        <v>0</v>
      </c>
      <c r="BG448" s="204">
        <f>IF(N448="zákl. přenesená",J448,0)</f>
        <v>0</v>
      </c>
      <c r="BH448" s="204">
        <f>IF(N448="sníž. přenesená",J448,0)</f>
        <v>0</v>
      </c>
      <c r="BI448" s="204">
        <f>IF(N448="nulová",J448,0)</f>
        <v>0</v>
      </c>
      <c r="BJ448" s="18" t="s">
        <v>83</v>
      </c>
      <c r="BK448" s="204">
        <f>ROUND(I448*H448,2)</f>
        <v>0</v>
      </c>
      <c r="BL448" s="18" t="s">
        <v>157</v>
      </c>
      <c r="BM448" s="203" t="s">
        <v>655</v>
      </c>
    </row>
    <row r="449" spans="1:65" s="2" customFormat="1" ht="19.5">
      <c r="A449" s="35"/>
      <c r="B449" s="36"/>
      <c r="C449" s="37"/>
      <c r="D449" s="205" t="s">
        <v>159</v>
      </c>
      <c r="E449" s="37"/>
      <c r="F449" s="206" t="s">
        <v>656</v>
      </c>
      <c r="G449" s="37"/>
      <c r="H449" s="37"/>
      <c r="I449" s="207"/>
      <c r="J449" s="37"/>
      <c r="K449" s="37"/>
      <c r="L449" s="40"/>
      <c r="M449" s="208"/>
      <c r="N449" s="209"/>
      <c r="O449" s="72"/>
      <c r="P449" s="72"/>
      <c r="Q449" s="72"/>
      <c r="R449" s="72"/>
      <c r="S449" s="72"/>
      <c r="T449" s="73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8" t="s">
        <v>159</v>
      </c>
      <c r="AU449" s="18" t="s">
        <v>85</v>
      </c>
    </row>
    <row r="450" spans="1:65" s="13" customFormat="1" ht="22.5">
      <c r="B450" s="210"/>
      <c r="C450" s="211"/>
      <c r="D450" s="205" t="s">
        <v>161</v>
      </c>
      <c r="E450" s="212" t="s">
        <v>1</v>
      </c>
      <c r="F450" s="213" t="s">
        <v>657</v>
      </c>
      <c r="G450" s="211"/>
      <c r="H450" s="214">
        <v>28.55</v>
      </c>
      <c r="I450" s="215"/>
      <c r="J450" s="211"/>
      <c r="K450" s="211"/>
      <c r="L450" s="216"/>
      <c r="M450" s="217"/>
      <c r="N450" s="218"/>
      <c r="O450" s="218"/>
      <c r="P450" s="218"/>
      <c r="Q450" s="218"/>
      <c r="R450" s="218"/>
      <c r="S450" s="218"/>
      <c r="T450" s="219"/>
      <c r="AT450" s="220" t="s">
        <v>161</v>
      </c>
      <c r="AU450" s="220" t="s">
        <v>85</v>
      </c>
      <c r="AV450" s="13" t="s">
        <v>85</v>
      </c>
      <c r="AW450" s="13" t="s">
        <v>33</v>
      </c>
      <c r="AX450" s="13" t="s">
        <v>76</v>
      </c>
      <c r="AY450" s="220" t="s">
        <v>150</v>
      </c>
    </row>
    <row r="451" spans="1:65" s="14" customFormat="1">
      <c r="B451" s="221"/>
      <c r="C451" s="222"/>
      <c r="D451" s="205" t="s">
        <v>161</v>
      </c>
      <c r="E451" s="223" t="s">
        <v>1</v>
      </c>
      <c r="F451" s="224" t="s">
        <v>163</v>
      </c>
      <c r="G451" s="222"/>
      <c r="H451" s="225">
        <v>28.55</v>
      </c>
      <c r="I451" s="226"/>
      <c r="J451" s="222"/>
      <c r="K451" s="222"/>
      <c r="L451" s="227"/>
      <c r="M451" s="228"/>
      <c r="N451" s="229"/>
      <c r="O451" s="229"/>
      <c r="P451" s="229"/>
      <c r="Q451" s="229"/>
      <c r="R451" s="229"/>
      <c r="S451" s="229"/>
      <c r="T451" s="230"/>
      <c r="AT451" s="231" t="s">
        <v>161</v>
      </c>
      <c r="AU451" s="231" t="s">
        <v>85</v>
      </c>
      <c r="AV451" s="14" t="s">
        <v>157</v>
      </c>
      <c r="AW451" s="14" t="s">
        <v>33</v>
      </c>
      <c r="AX451" s="14" t="s">
        <v>83</v>
      </c>
      <c r="AY451" s="231" t="s">
        <v>150</v>
      </c>
    </row>
    <row r="452" spans="1:65" s="2" customFormat="1" ht="21.75" customHeight="1">
      <c r="A452" s="35"/>
      <c r="B452" s="36"/>
      <c r="C452" s="192" t="s">
        <v>658</v>
      </c>
      <c r="D452" s="192" t="s">
        <v>152</v>
      </c>
      <c r="E452" s="193" t="s">
        <v>659</v>
      </c>
      <c r="F452" s="194" t="s">
        <v>660</v>
      </c>
      <c r="G452" s="195" t="s">
        <v>265</v>
      </c>
      <c r="H452" s="196">
        <v>508.03</v>
      </c>
      <c r="I452" s="197"/>
      <c r="J452" s="198">
        <f>ROUND(I452*H452,2)</f>
        <v>0</v>
      </c>
      <c r="K452" s="194" t="s">
        <v>156</v>
      </c>
      <c r="L452" s="40"/>
      <c r="M452" s="199" t="s">
        <v>1</v>
      </c>
      <c r="N452" s="200" t="s">
        <v>41</v>
      </c>
      <c r="O452" s="72"/>
      <c r="P452" s="201">
        <f>O452*H452</f>
        <v>0</v>
      </c>
      <c r="Q452" s="201">
        <v>0</v>
      </c>
      <c r="R452" s="201">
        <f>Q452*H452</f>
        <v>0</v>
      </c>
      <c r="S452" s="201">
        <v>0</v>
      </c>
      <c r="T452" s="202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03" t="s">
        <v>157</v>
      </c>
      <c r="AT452" s="203" t="s">
        <v>152</v>
      </c>
      <c r="AU452" s="203" t="s">
        <v>85</v>
      </c>
      <c r="AY452" s="18" t="s">
        <v>150</v>
      </c>
      <c r="BE452" s="204">
        <f>IF(N452="základní",J452,0)</f>
        <v>0</v>
      </c>
      <c r="BF452" s="204">
        <f>IF(N452="snížená",J452,0)</f>
        <v>0</v>
      </c>
      <c r="BG452" s="204">
        <f>IF(N452="zákl. přenesená",J452,0)</f>
        <v>0</v>
      </c>
      <c r="BH452" s="204">
        <f>IF(N452="sníž. přenesená",J452,0)</f>
        <v>0</v>
      </c>
      <c r="BI452" s="204">
        <f>IF(N452="nulová",J452,0)</f>
        <v>0</v>
      </c>
      <c r="BJ452" s="18" t="s">
        <v>83</v>
      </c>
      <c r="BK452" s="204">
        <f>ROUND(I452*H452,2)</f>
        <v>0</v>
      </c>
      <c r="BL452" s="18" t="s">
        <v>157</v>
      </c>
      <c r="BM452" s="203" t="s">
        <v>661</v>
      </c>
    </row>
    <row r="453" spans="1:65" s="2" customFormat="1">
      <c r="A453" s="35"/>
      <c r="B453" s="36"/>
      <c r="C453" s="37"/>
      <c r="D453" s="205" t="s">
        <v>159</v>
      </c>
      <c r="E453" s="37"/>
      <c r="F453" s="206" t="s">
        <v>660</v>
      </c>
      <c r="G453" s="37"/>
      <c r="H453" s="37"/>
      <c r="I453" s="207"/>
      <c r="J453" s="37"/>
      <c r="K453" s="37"/>
      <c r="L453" s="40"/>
      <c r="M453" s="208"/>
      <c r="N453" s="209"/>
      <c r="O453" s="72"/>
      <c r="P453" s="72"/>
      <c r="Q453" s="72"/>
      <c r="R453" s="72"/>
      <c r="S453" s="72"/>
      <c r="T453" s="73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T453" s="18" t="s">
        <v>159</v>
      </c>
      <c r="AU453" s="18" t="s">
        <v>85</v>
      </c>
    </row>
    <row r="454" spans="1:65" s="2" customFormat="1" ht="24.2" customHeight="1">
      <c r="A454" s="35"/>
      <c r="B454" s="36"/>
      <c r="C454" s="192" t="s">
        <v>333</v>
      </c>
      <c r="D454" s="192" t="s">
        <v>152</v>
      </c>
      <c r="E454" s="193" t="s">
        <v>662</v>
      </c>
      <c r="F454" s="194" t="s">
        <v>663</v>
      </c>
      <c r="G454" s="195" t="s">
        <v>265</v>
      </c>
      <c r="H454" s="196">
        <v>109.19</v>
      </c>
      <c r="I454" s="197"/>
      <c r="J454" s="198">
        <f>ROUND(I454*H454,2)</f>
        <v>0</v>
      </c>
      <c r="K454" s="194" t="s">
        <v>156</v>
      </c>
      <c r="L454" s="40"/>
      <c r="M454" s="199" t="s">
        <v>1</v>
      </c>
      <c r="N454" s="200" t="s">
        <v>41</v>
      </c>
      <c r="O454" s="72"/>
      <c r="P454" s="201">
        <f>O454*H454</f>
        <v>0</v>
      </c>
      <c r="Q454" s="201">
        <v>0</v>
      </c>
      <c r="R454" s="201">
        <f>Q454*H454</f>
        <v>0</v>
      </c>
      <c r="S454" s="201">
        <v>3.5000000000000003E-2</v>
      </c>
      <c r="T454" s="202">
        <f>S454*H454</f>
        <v>3.8216500000000004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03" t="s">
        <v>157</v>
      </c>
      <c r="AT454" s="203" t="s">
        <v>152</v>
      </c>
      <c r="AU454" s="203" t="s">
        <v>85</v>
      </c>
      <c r="AY454" s="18" t="s">
        <v>150</v>
      </c>
      <c r="BE454" s="204">
        <f>IF(N454="základní",J454,0)</f>
        <v>0</v>
      </c>
      <c r="BF454" s="204">
        <f>IF(N454="snížená",J454,0)</f>
        <v>0</v>
      </c>
      <c r="BG454" s="204">
        <f>IF(N454="zákl. přenesená",J454,0)</f>
        <v>0</v>
      </c>
      <c r="BH454" s="204">
        <f>IF(N454="sníž. přenesená",J454,0)</f>
        <v>0</v>
      </c>
      <c r="BI454" s="204">
        <f>IF(N454="nulová",J454,0)</f>
        <v>0</v>
      </c>
      <c r="BJ454" s="18" t="s">
        <v>83</v>
      </c>
      <c r="BK454" s="204">
        <f>ROUND(I454*H454,2)</f>
        <v>0</v>
      </c>
      <c r="BL454" s="18" t="s">
        <v>157</v>
      </c>
      <c r="BM454" s="203" t="s">
        <v>664</v>
      </c>
    </row>
    <row r="455" spans="1:65" s="2" customFormat="1" ht="29.25">
      <c r="A455" s="35"/>
      <c r="B455" s="36"/>
      <c r="C455" s="37"/>
      <c r="D455" s="205" t="s">
        <v>159</v>
      </c>
      <c r="E455" s="37"/>
      <c r="F455" s="206" t="s">
        <v>665</v>
      </c>
      <c r="G455" s="37"/>
      <c r="H455" s="37"/>
      <c r="I455" s="207"/>
      <c r="J455" s="37"/>
      <c r="K455" s="37"/>
      <c r="L455" s="40"/>
      <c r="M455" s="208"/>
      <c r="N455" s="209"/>
      <c r="O455" s="72"/>
      <c r="P455" s="72"/>
      <c r="Q455" s="72"/>
      <c r="R455" s="72"/>
      <c r="S455" s="72"/>
      <c r="T455" s="73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159</v>
      </c>
      <c r="AU455" s="18" t="s">
        <v>85</v>
      </c>
    </row>
    <row r="456" spans="1:65" s="15" customFormat="1">
      <c r="B456" s="236"/>
      <c r="C456" s="237"/>
      <c r="D456" s="205" t="s">
        <v>161</v>
      </c>
      <c r="E456" s="238" t="s">
        <v>1</v>
      </c>
      <c r="F456" s="239" t="s">
        <v>666</v>
      </c>
      <c r="G456" s="237"/>
      <c r="H456" s="238" t="s">
        <v>1</v>
      </c>
      <c r="I456" s="240"/>
      <c r="J456" s="237"/>
      <c r="K456" s="237"/>
      <c r="L456" s="241"/>
      <c r="M456" s="242"/>
      <c r="N456" s="243"/>
      <c r="O456" s="243"/>
      <c r="P456" s="243"/>
      <c r="Q456" s="243"/>
      <c r="R456" s="243"/>
      <c r="S456" s="243"/>
      <c r="T456" s="244"/>
      <c r="AT456" s="245" t="s">
        <v>161</v>
      </c>
      <c r="AU456" s="245" t="s">
        <v>85</v>
      </c>
      <c r="AV456" s="15" t="s">
        <v>83</v>
      </c>
      <c r="AW456" s="15" t="s">
        <v>33</v>
      </c>
      <c r="AX456" s="15" t="s">
        <v>76</v>
      </c>
      <c r="AY456" s="245" t="s">
        <v>150</v>
      </c>
    </row>
    <row r="457" spans="1:65" s="13" customFormat="1">
      <c r="B457" s="210"/>
      <c r="C457" s="211"/>
      <c r="D457" s="205" t="s">
        <v>161</v>
      </c>
      <c r="E457" s="212" t="s">
        <v>1</v>
      </c>
      <c r="F457" s="213" t="s">
        <v>667</v>
      </c>
      <c r="G457" s="211"/>
      <c r="H457" s="214">
        <v>38.28</v>
      </c>
      <c r="I457" s="215"/>
      <c r="J457" s="211"/>
      <c r="K457" s="211"/>
      <c r="L457" s="216"/>
      <c r="M457" s="217"/>
      <c r="N457" s="218"/>
      <c r="O457" s="218"/>
      <c r="P457" s="218"/>
      <c r="Q457" s="218"/>
      <c r="R457" s="218"/>
      <c r="S457" s="218"/>
      <c r="T457" s="219"/>
      <c r="AT457" s="220" t="s">
        <v>161</v>
      </c>
      <c r="AU457" s="220" t="s">
        <v>85</v>
      </c>
      <c r="AV457" s="13" t="s">
        <v>85</v>
      </c>
      <c r="AW457" s="13" t="s">
        <v>33</v>
      </c>
      <c r="AX457" s="13" t="s">
        <v>76</v>
      </c>
      <c r="AY457" s="220" t="s">
        <v>150</v>
      </c>
    </row>
    <row r="458" spans="1:65" s="15" customFormat="1">
      <c r="B458" s="236"/>
      <c r="C458" s="237"/>
      <c r="D458" s="205" t="s">
        <v>161</v>
      </c>
      <c r="E458" s="238" t="s">
        <v>1</v>
      </c>
      <c r="F458" s="239" t="s">
        <v>668</v>
      </c>
      <c r="G458" s="237"/>
      <c r="H458" s="238" t="s">
        <v>1</v>
      </c>
      <c r="I458" s="240"/>
      <c r="J458" s="237"/>
      <c r="K458" s="237"/>
      <c r="L458" s="241"/>
      <c r="M458" s="242"/>
      <c r="N458" s="243"/>
      <c r="O458" s="243"/>
      <c r="P458" s="243"/>
      <c r="Q458" s="243"/>
      <c r="R458" s="243"/>
      <c r="S458" s="243"/>
      <c r="T458" s="244"/>
      <c r="AT458" s="245" t="s">
        <v>161</v>
      </c>
      <c r="AU458" s="245" t="s">
        <v>85</v>
      </c>
      <c r="AV458" s="15" t="s">
        <v>83</v>
      </c>
      <c r="AW458" s="15" t="s">
        <v>33</v>
      </c>
      <c r="AX458" s="15" t="s">
        <v>76</v>
      </c>
      <c r="AY458" s="245" t="s">
        <v>150</v>
      </c>
    </row>
    <row r="459" spans="1:65" s="13" customFormat="1">
      <c r="B459" s="210"/>
      <c r="C459" s="211"/>
      <c r="D459" s="205" t="s">
        <v>161</v>
      </c>
      <c r="E459" s="212" t="s">
        <v>1</v>
      </c>
      <c r="F459" s="213" t="s">
        <v>669</v>
      </c>
      <c r="G459" s="211"/>
      <c r="H459" s="214">
        <v>32.26</v>
      </c>
      <c r="I459" s="215"/>
      <c r="J459" s="211"/>
      <c r="K459" s="211"/>
      <c r="L459" s="216"/>
      <c r="M459" s="217"/>
      <c r="N459" s="218"/>
      <c r="O459" s="218"/>
      <c r="P459" s="218"/>
      <c r="Q459" s="218"/>
      <c r="R459" s="218"/>
      <c r="S459" s="218"/>
      <c r="T459" s="219"/>
      <c r="AT459" s="220" t="s">
        <v>161</v>
      </c>
      <c r="AU459" s="220" t="s">
        <v>85</v>
      </c>
      <c r="AV459" s="13" t="s">
        <v>85</v>
      </c>
      <c r="AW459" s="13" t="s">
        <v>33</v>
      </c>
      <c r="AX459" s="13" t="s">
        <v>76</v>
      </c>
      <c r="AY459" s="220" t="s">
        <v>150</v>
      </c>
    </row>
    <row r="460" spans="1:65" s="13" customFormat="1">
      <c r="B460" s="210"/>
      <c r="C460" s="211"/>
      <c r="D460" s="205" t="s">
        <v>161</v>
      </c>
      <c r="E460" s="212" t="s">
        <v>1</v>
      </c>
      <c r="F460" s="213" t="s">
        <v>670</v>
      </c>
      <c r="G460" s="211"/>
      <c r="H460" s="214">
        <v>38.65</v>
      </c>
      <c r="I460" s="215"/>
      <c r="J460" s="211"/>
      <c r="K460" s="211"/>
      <c r="L460" s="216"/>
      <c r="M460" s="217"/>
      <c r="N460" s="218"/>
      <c r="O460" s="218"/>
      <c r="P460" s="218"/>
      <c r="Q460" s="218"/>
      <c r="R460" s="218"/>
      <c r="S460" s="218"/>
      <c r="T460" s="219"/>
      <c r="AT460" s="220" t="s">
        <v>161</v>
      </c>
      <c r="AU460" s="220" t="s">
        <v>85</v>
      </c>
      <c r="AV460" s="13" t="s">
        <v>85</v>
      </c>
      <c r="AW460" s="13" t="s">
        <v>33</v>
      </c>
      <c r="AX460" s="13" t="s">
        <v>76</v>
      </c>
      <c r="AY460" s="220" t="s">
        <v>150</v>
      </c>
    </row>
    <row r="461" spans="1:65" s="14" customFormat="1">
      <c r="B461" s="221"/>
      <c r="C461" s="222"/>
      <c r="D461" s="205" t="s">
        <v>161</v>
      </c>
      <c r="E461" s="223" t="s">
        <v>1</v>
      </c>
      <c r="F461" s="224" t="s">
        <v>163</v>
      </c>
      <c r="G461" s="222"/>
      <c r="H461" s="225">
        <v>109.19</v>
      </c>
      <c r="I461" s="226"/>
      <c r="J461" s="222"/>
      <c r="K461" s="222"/>
      <c r="L461" s="227"/>
      <c r="M461" s="228"/>
      <c r="N461" s="229"/>
      <c r="O461" s="229"/>
      <c r="P461" s="229"/>
      <c r="Q461" s="229"/>
      <c r="R461" s="229"/>
      <c r="S461" s="229"/>
      <c r="T461" s="230"/>
      <c r="AT461" s="231" t="s">
        <v>161</v>
      </c>
      <c r="AU461" s="231" t="s">
        <v>85</v>
      </c>
      <c r="AV461" s="14" t="s">
        <v>157</v>
      </c>
      <c r="AW461" s="14" t="s">
        <v>33</v>
      </c>
      <c r="AX461" s="14" t="s">
        <v>83</v>
      </c>
      <c r="AY461" s="231" t="s">
        <v>150</v>
      </c>
    </row>
    <row r="462" spans="1:65" s="2" customFormat="1" ht="16.5" customHeight="1">
      <c r="A462" s="35"/>
      <c r="B462" s="36"/>
      <c r="C462" s="192" t="s">
        <v>380</v>
      </c>
      <c r="D462" s="192" t="s">
        <v>152</v>
      </c>
      <c r="E462" s="193" t="s">
        <v>671</v>
      </c>
      <c r="F462" s="194" t="s">
        <v>672</v>
      </c>
      <c r="G462" s="195" t="s">
        <v>363</v>
      </c>
      <c r="H462" s="196">
        <v>7.7</v>
      </c>
      <c r="I462" s="197"/>
      <c r="J462" s="198">
        <f>ROUND(I462*H462,2)</f>
        <v>0</v>
      </c>
      <c r="K462" s="194" t="s">
        <v>156</v>
      </c>
      <c r="L462" s="40"/>
      <c r="M462" s="199" t="s">
        <v>1</v>
      </c>
      <c r="N462" s="200" t="s">
        <v>41</v>
      </c>
      <c r="O462" s="72"/>
      <c r="P462" s="201">
        <f>O462*H462</f>
        <v>0</v>
      </c>
      <c r="Q462" s="201">
        <v>0</v>
      </c>
      <c r="R462" s="201">
        <f>Q462*H462</f>
        <v>0</v>
      </c>
      <c r="S462" s="201">
        <v>8.9999999999999993E-3</v>
      </c>
      <c r="T462" s="202">
        <f>S462*H462</f>
        <v>6.93E-2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03" t="s">
        <v>157</v>
      </c>
      <c r="AT462" s="203" t="s">
        <v>152</v>
      </c>
      <c r="AU462" s="203" t="s">
        <v>85</v>
      </c>
      <c r="AY462" s="18" t="s">
        <v>150</v>
      </c>
      <c r="BE462" s="204">
        <f>IF(N462="základní",J462,0)</f>
        <v>0</v>
      </c>
      <c r="BF462" s="204">
        <f>IF(N462="snížená",J462,0)</f>
        <v>0</v>
      </c>
      <c r="BG462" s="204">
        <f>IF(N462="zákl. přenesená",J462,0)</f>
        <v>0</v>
      </c>
      <c r="BH462" s="204">
        <f>IF(N462="sníž. přenesená",J462,0)</f>
        <v>0</v>
      </c>
      <c r="BI462" s="204">
        <f>IF(N462="nulová",J462,0)</f>
        <v>0</v>
      </c>
      <c r="BJ462" s="18" t="s">
        <v>83</v>
      </c>
      <c r="BK462" s="204">
        <f>ROUND(I462*H462,2)</f>
        <v>0</v>
      </c>
      <c r="BL462" s="18" t="s">
        <v>157</v>
      </c>
      <c r="BM462" s="203" t="s">
        <v>673</v>
      </c>
    </row>
    <row r="463" spans="1:65" s="2" customFormat="1" ht="19.5">
      <c r="A463" s="35"/>
      <c r="B463" s="36"/>
      <c r="C463" s="37"/>
      <c r="D463" s="205" t="s">
        <v>159</v>
      </c>
      <c r="E463" s="37"/>
      <c r="F463" s="206" t="s">
        <v>674</v>
      </c>
      <c r="G463" s="37"/>
      <c r="H463" s="37"/>
      <c r="I463" s="207"/>
      <c r="J463" s="37"/>
      <c r="K463" s="37"/>
      <c r="L463" s="40"/>
      <c r="M463" s="208"/>
      <c r="N463" s="209"/>
      <c r="O463" s="72"/>
      <c r="P463" s="72"/>
      <c r="Q463" s="72"/>
      <c r="R463" s="72"/>
      <c r="S463" s="72"/>
      <c r="T463" s="73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8" t="s">
        <v>159</v>
      </c>
      <c r="AU463" s="18" t="s">
        <v>85</v>
      </c>
    </row>
    <row r="464" spans="1:65" s="13" customFormat="1">
      <c r="B464" s="210"/>
      <c r="C464" s="211"/>
      <c r="D464" s="205" t="s">
        <v>161</v>
      </c>
      <c r="E464" s="212" t="s">
        <v>1</v>
      </c>
      <c r="F464" s="213" t="s">
        <v>675</v>
      </c>
      <c r="G464" s="211"/>
      <c r="H464" s="214">
        <v>7.7</v>
      </c>
      <c r="I464" s="215"/>
      <c r="J464" s="211"/>
      <c r="K464" s="211"/>
      <c r="L464" s="216"/>
      <c r="M464" s="217"/>
      <c r="N464" s="218"/>
      <c r="O464" s="218"/>
      <c r="P464" s="218"/>
      <c r="Q464" s="218"/>
      <c r="R464" s="218"/>
      <c r="S464" s="218"/>
      <c r="T464" s="219"/>
      <c r="AT464" s="220" t="s">
        <v>161</v>
      </c>
      <c r="AU464" s="220" t="s">
        <v>85</v>
      </c>
      <c r="AV464" s="13" t="s">
        <v>85</v>
      </c>
      <c r="AW464" s="13" t="s">
        <v>33</v>
      </c>
      <c r="AX464" s="13" t="s">
        <v>76</v>
      </c>
      <c r="AY464" s="220" t="s">
        <v>150</v>
      </c>
    </row>
    <row r="465" spans="1:65" s="14" customFormat="1">
      <c r="B465" s="221"/>
      <c r="C465" s="222"/>
      <c r="D465" s="205" t="s">
        <v>161</v>
      </c>
      <c r="E465" s="223" t="s">
        <v>1</v>
      </c>
      <c r="F465" s="224" t="s">
        <v>163</v>
      </c>
      <c r="G465" s="222"/>
      <c r="H465" s="225">
        <v>7.7</v>
      </c>
      <c r="I465" s="226"/>
      <c r="J465" s="222"/>
      <c r="K465" s="222"/>
      <c r="L465" s="227"/>
      <c r="M465" s="228"/>
      <c r="N465" s="229"/>
      <c r="O465" s="229"/>
      <c r="P465" s="229"/>
      <c r="Q465" s="229"/>
      <c r="R465" s="229"/>
      <c r="S465" s="229"/>
      <c r="T465" s="230"/>
      <c r="AT465" s="231" t="s">
        <v>161</v>
      </c>
      <c r="AU465" s="231" t="s">
        <v>85</v>
      </c>
      <c r="AV465" s="14" t="s">
        <v>157</v>
      </c>
      <c r="AW465" s="14" t="s">
        <v>33</v>
      </c>
      <c r="AX465" s="14" t="s">
        <v>83</v>
      </c>
      <c r="AY465" s="231" t="s">
        <v>150</v>
      </c>
    </row>
    <row r="466" spans="1:65" s="2" customFormat="1" ht="16.5" customHeight="1">
      <c r="A466" s="35"/>
      <c r="B466" s="36"/>
      <c r="C466" s="192" t="s">
        <v>441</v>
      </c>
      <c r="D466" s="192" t="s">
        <v>152</v>
      </c>
      <c r="E466" s="193" t="s">
        <v>676</v>
      </c>
      <c r="F466" s="194" t="s">
        <v>677</v>
      </c>
      <c r="G466" s="195" t="s">
        <v>363</v>
      </c>
      <c r="H466" s="196">
        <v>65.69</v>
      </c>
      <c r="I466" s="197"/>
      <c r="J466" s="198">
        <f>ROUND(I466*H466,2)</f>
        <v>0</v>
      </c>
      <c r="K466" s="194" t="s">
        <v>156</v>
      </c>
      <c r="L466" s="40"/>
      <c r="M466" s="199" t="s">
        <v>1</v>
      </c>
      <c r="N466" s="200" t="s">
        <v>41</v>
      </c>
      <c r="O466" s="72"/>
      <c r="P466" s="201">
        <f>O466*H466</f>
        <v>0</v>
      </c>
      <c r="Q466" s="201">
        <v>0</v>
      </c>
      <c r="R466" s="201">
        <f>Q466*H466</f>
        <v>0</v>
      </c>
      <c r="S466" s="201">
        <v>8.9999999999999993E-3</v>
      </c>
      <c r="T466" s="202">
        <f>S466*H466</f>
        <v>0.5912099999999999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03" t="s">
        <v>157</v>
      </c>
      <c r="AT466" s="203" t="s">
        <v>152</v>
      </c>
      <c r="AU466" s="203" t="s">
        <v>85</v>
      </c>
      <c r="AY466" s="18" t="s">
        <v>150</v>
      </c>
      <c r="BE466" s="204">
        <f>IF(N466="základní",J466,0)</f>
        <v>0</v>
      </c>
      <c r="BF466" s="204">
        <f>IF(N466="snížená",J466,0)</f>
        <v>0</v>
      </c>
      <c r="BG466" s="204">
        <f>IF(N466="zákl. přenesená",J466,0)</f>
        <v>0</v>
      </c>
      <c r="BH466" s="204">
        <f>IF(N466="sníž. přenesená",J466,0)</f>
        <v>0</v>
      </c>
      <c r="BI466" s="204">
        <f>IF(N466="nulová",J466,0)</f>
        <v>0</v>
      </c>
      <c r="BJ466" s="18" t="s">
        <v>83</v>
      </c>
      <c r="BK466" s="204">
        <f>ROUND(I466*H466,2)</f>
        <v>0</v>
      </c>
      <c r="BL466" s="18" t="s">
        <v>157</v>
      </c>
      <c r="BM466" s="203" t="s">
        <v>678</v>
      </c>
    </row>
    <row r="467" spans="1:65" s="2" customFormat="1" ht="19.5">
      <c r="A467" s="35"/>
      <c r="B467" s="36"/>
      <c r="C467" s="37"/>
      <c r="D467" s="205" t="s">
        <v>159</v>
      </c>
      <c r="E467" s="37"/>
      <c r="F467" s="206" t="s">
        <v>679</v>
      </c>
      <c r="G467" s="37"/>
      <c r="H467" s="37"/>
      <c r="I467" s="207"/>
      <c r="J467" s="37"/>
      <c r="K467" s="37"/>
      <c r="L467" s="40"/>
      <c r="M467" s="208"/>
      <c r="N467" s="209"/>
      <c r="O467" s="72"/>
      <c r="P467" s="72"/>
      <c r="Q467" s="72"/>
      <c r="R467" s="72"/>
      <c r="S467" s="72"/>
      <c r="T467" s="73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T467" s="18" t="s">
        <v>159</v>
      </c>
      <c r="AU467" s="18" t="s">
        <v>85</v>
      </c>
    </row>
    <row r="468" spans="1:65" s="15" customFormat="1">
      <c r="B468" s="236"/>
      <c r="C468" s="237"/>
      <c r="D468" s="205" t="s">
        <v>161</v>
      </c>
      <c r="E468" s="238" t="s">
        <v>1</v>
      </c>
      <c r="F468" s="239" t="s">
        <v>666</v>
      </c>
      <c r="G468" s="237"/>
      <c r="H468" s="238" t="s">
        <v>1</v>
      </c>
      <c r="I468" s="240"/>
      <c r="J468" s="237"/>
      <c r="K468" s="237"/>
      <c r="L468" s="241"/>
      <c r="M468" s="242"/>
      <c r="N468" s="243"/>
      <c r="O468" s="243"/>
      <c r="P468" s="243"/>
      <c r="Q468" s="243"/>
      <c r="R468" s="243"/>
      <c r="S468" s="243"/>
      <c r="T468" s="244"/>
      <c r="AT468" s="245" t="s">
        <v>161</v>
      </c>
      <c r="AU468" s="245" t="s">
        <v>85</v>
      </c>
      <c r="AV468" s="15" t="s">
        <v>83</v>
      </c>
      <c r="AW468" s="15" t="s">
        <v>33</v>
      </c>
      <c r="AX468" s="15" t="s">
        <v>76</v>
      </c>
      <c r="AY468" s="245" t="s">
        <v>150</v>
      </c>
    </row>
    <row r="469" spans="1:65" s="13" customFormat="1">
      <c r="B469" s="210"/>
      <c r="C469" s="211"/>
      <c r="D469" s="205" t="s">
        <v>161</v>
      </c>
      <c r="E469" s="212" t="s">
        <v>1</v>
      </c>
      <c r="F469" s="213" t="s">
        <v>680</v>
      </c>
      <c r="G469" s="211"/>
      <c r="H469" s="214">
        <v>23.39</v>
      </c>
      <c r="I469" s="215"/>
      <c r="J469" s="211"/>
      <c r="K469" s="211"/>
      <c r="L469" s="216"/>
      <c r="M469" s="217"/>
      <c r="N469" s="218"/>
      <c r="O469" s="218"/>
      <c r="P469" s="218"/>
      <c r="Q469" s="218"/>
      <c r="R469" s="218"/>
      <c r="S469" s="218"/>
      <c r="T469" s="219"/>
      <c r="AT469" s="220" t="s">
        <v>161</v>
      </c>
      <c r="AU469" s="220" t="s">
        <v>85</v>
      </c>
      <c r="AV469" s="13" t="s">
        <v>85</v>
      </c>
      <c r="AW469" s="13" t="s">
        <v>33</v>
      </c>
      <c r="AX469" s="13" t="s">
        <v>76</v>
      </c>
      <c r="AY469" s="220" t="s">
        <v>150</v>
      </c>
    </row>
    <row r="470" spans="1:65" s="15" customFormat="1">
      <c r="B470" s="236"/>
      <c r="C470" s="237"/>
      <c r="D470" s="205" t="s">
        <v>161</v>
      </c>
      <c r="E470" s="238" t="s">
        <v>1</v>
      </c>
      <c r="F470" s="239" t="s">
        <v>668</v>
      </c>
      <c r="G470" s="237"/>
      <c r="H470" s="238" t="s">
        <v>1</v>
      </c>
      <c r="I470" s="240"/>
      <c r="J470" s="237"/>
      <c r="K470" s="237"/>
      <c r="L470" s="241"/>
      <c r="M470" s="242"/>
      <c r="N470" s="243"/>
      <c r="O470" s="243"/>
      <c r="P470" s="243"/>
      <c r="Q470" s="243"/>
      <c r="R470" s="243"/>
      <c r="S470" s="243"/>
      <c r="T470" s="244"/>
      <c r="AT470" s="245" t="s">
        <v>161</v>
      </c>
      <c r="AU470" s="245" t="s">
        <v>85</v>
      </c>
      <c r="AV470" s="15" t="s">
        <v>83</v>
      </c>
      <c r="AW470" s="15" t="s">
        <v>33</v>
      </c>
      <c r="AX470" s="15" t="s">
        <v>76</v>
      </c>
      <c r="AY470" s="245" t="s">
        <v>150</v>
      </c>
    </row>
    <row r="471" spans="1:65" s="13" customFormat="1">
      <c r="B471" s="210"/>
      <c r="C471" s="211"/>
      <c r="D471" s="205" t="s">
        <v>161</v>
      </c>
      <c r="E471" s="212" t="s">
        <v>1</v>
      </c>
      <c r="F471" s="213" t="s">
        <v>681</v>
      </c>
      <c r="G471" s="211"/>
      <c r="H471" s="214">
        <v>42.3</v>
      </c>
      <c r="I471" s="215"/>
      <c r="J471" s="211"/>
      <c r="K471" s="211"/>
      <c r="L471" s="216"/>
      <c r="M471" s="217"/>
      <c r="N471" s="218"/>
      <c r="O471" s="218"/>
      <c r="P471" s="218"/>
      <c r="Q471" s="218"/>
      <c r="R471" s="218"/>
      <c r="S471" s="218"/>
      <c r="T471" s="219"/>
      <c r="AT471" s="220" t="s">
        <v>161</v>
      </c>
      <c r="AU471" s="220" t="s">
        <v>85</v>
      </c>
      <c r="AV471" s="13" t="s">
        <v>85</v>
      </c>
      <c r="AW471" s="13" t="s">
        <v>33</v>
      </c>
      <c r="AX471" s="13" t="s">
        <v>76</v>
      </c>
      <c r="AY471" s="220" t="s">
        <v>150</v>
      </c>
    </row>
    <row r="472" spans="1:65" s="14" customFormat="1">
      <c r="B472" s="221"/>
      <c r="C472" s="222"/>
      <c r="D472" s="205" t="s">
        <v>161</v>
      </c>
      <c r="E472" s="223" t="s">
        <v>1</v>
      </c>
      <c r="F472" s="224" t="s">
        <v>163</v>
      </c>
      <c r="G472" s="222"/>
      <c r="H472" s="225">
        <v>65.69</v>
      </c>
      <c r="I472" s="226"/>
      <c r="J472" s="222"/>
      <c r="K472" s="222"/>
      <c r="L472" s="227"/>
      <c r="M472" s="228"/>
      <c r="N472" s="229"/>
      <c r="O472" s="229"/>
      <c r="P472" s="229"/>
      <c r="Q472" s="229"/>
      <c r="R472" s="229"/>
      <c r="S472" s="229"/>
      <c r="T472" s="230"/>
      <c r="AT472" s="231" t="s">
        <v>161</v>
      </c>
      <c r="AU472" s="231" t="s">
        <v>85</v>
      </c>
      <c r="AV472" s="14" t="s">
        <v>157</v>
      </c>
      <c r="AW472" s="14" t="s">
        <v>33</v>
      </c>
      <c r="AX472" s="14" t="s">
        <v>83</v>
      </c>
      <c r="AY472" s="231" t="s">
        <v>150</v>
      </c>
    </row>
    <row r="473" spans="1:65" s="2" customFormat="1" ht="21.75" customHeight="1">
      <c r="A473" s="35"/>
      <c r="B473" s="36"/>
      <c r="C473" s="192" t="s">
        <v>485</v>
      </c>
      <c r="D473" s="192" t="s">
        <v>152</v>
      </c>
      <c r="E473" s="193" t="s">
        <v>682</v>
      </c>
      <c r="F473" s="194" t="s">
        <v>683</v>
      </c>
      <c r="G473" s="195" t="s">
        <v>265</v>
      </c>
      <c r="H473" s="196">
        <v>4.8479999999999999</v>
      </c>
      <c r="I473" s="197"/>
      <c r="J473" s="198">
        <f>ROUND(I473*H473,2)</f>
        <v>0</v>
      </c>
      <c r="K473" s="194" t="s">
        <v>156</v>
      </c>
      <c r="L473" s="40"/>
      <c r="M473" s="199" t="s">
        <v>1</v>
      </c>
      <c r="N473" s="200" t="s">
        <v>41</v>
      </c>
      <c r="O473" s="72"/>
      <c r="P473" s="201">
        <f>O473*H473</f>
        <v>0</v>
      </c>
      <c r="Q473" s="201">
        <v>0</v>
      </c>
      <c r="R473" s="201">
        <f>Q473*H473</f>
        <v>0</v>
      </c>
      <c r="S473" s="201">
        <v>7.5999999999999998E-2</v>
      </c>
      <c r="T473" s="202">
        <f>S473*H473</f>
        <v>0.368448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03" t="s">
        <v>157</v>
      </c>
      <c r="AT473" s="203" t="s">
        <v>152</v>
      </c>
      <c r="AU473" s="203" t="s">
        <v>85</v>
      </c>
      <c r="AY473" s="18" t="s">
        <v>150</v>
      </c>
      <c r="BE473" s="204">
        <f>IF(N473="základní",J473,0)</f>
        <v>0</v>
      </c>
      <c r="BF473" s="204">
        <f>IF(N473="snížená",J473,0)</f>
        <v>0</v>
      </c>
      <c r="BG473" s="204">
        <f>IF(N473="zákl. přenesená",J473,0)</f>
        <v>0</v>
      </c>
      <c r="BH473" s="204">
        <f>IF(N473="sníž. přenesená",J473,0)</f>
        <v>0</v>
      </c>
      <c r="BI473" s="204">
        <f>IF(N473="nulová",J473,0)</f>
        <v>0</v>
      </c>
      <c r="BJ473" s="18" t="s">
        <v>83</v>
      </c>
      <c r="BK473" s="204">
        <f>ROUND(I473*H473,2)</f>
        <v>0</v>
      </c>
      <c r="BL473" s="18" t="s">
        <v>157</v>
      </c>
      <c r="BM473" s="203" t="s">
        <v>684</v>
      </c>
    </row>
    <row r="474" spans="1:65" s="2" customFormat="1" ht="19.5">
      <c r="A474" s="35"/>
      <c r="B474" s="36"/>
      <c r="C474" s="37"/>
      <c r="D474" s="205" t="s">
        <v>159</v>
      </c>
      <c r="E474" s="37"/>
      <c r="F474" s="206" t="s">
        <v>685</v>
      </c>
      <c r="G474" s="37"/>
      <c r="H474" s="37"/>
      <c r="I474" s="207"/>
      <c r="J474" s="37"/>
      <c r="K474" s="37"/>
      <c r="L474" s="40"/>
      <c r="M474" s="208"/>
      <c r="N474" s="209"/>
      <c r="O474" s="72"/>
      <c r="P474" s="72"/>
      <c r="Q474" s="72"/>
      <c r="R474" s="72"/>
      <c r="S474" s="72"/>
      <c r="T474" s="73"/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T474" s="18" t="s">
        <v>159</v>
      </c>
      <c r="AU474" s="18" t="s">
        <v>85</v>
      </c>
    </row>
    <row r="475" spans="1:65" s="15" customFormat="1">
      <c r="B475" s="236"/>
      <c r="C475" s="237"/>
      <c r="D475" s="205" t="s">
        <v>161</v>
      </c>
      <c r="E475" s="238" t="s">
        <v>1</v>
      </c>
      <c r="F475" s="239" t="s">
        <v>666</v>
      </c>
      <c r="G475" s="237"/>
      <c r="H475" s="238" t="s">
        <v>1</v>
      </c>
      <c r="I475" s="240"/>
      <c r="J475" s="237"/>
      <c r="K475" s="237"/>
      <c r="L475" s="241"/>
      <c r="M475" s="242"/>
      <c r="N475" s="243"/>
      <c r="O475" s="243"/>
      <c r="P475" s="243"/>
      <c r="Q475" s="243"/>
      <c r="R475" s="243"/>
      <c r="S475" s="243"/>
      <c r="T475" s="244"/>
      <c r="AT475" s="245" t="s">
        <v>161</v>
      </c>
      <c r="AU475" s="245" t="s">
        <v>85</v>
      </c>
      <c r="AV475" s="15" t="s">
        <v>83</v>
      </c>
      <c r="AW475" s="15" t="s">
        <v>33</v>
      </c>
      <c r="AX475" s="15" t="s">
        <v>76</v>
      </c>
      <c r="AY475" s="245" t="s">
        <v>150</v>
      </c>
    </row>
    <row r="476" spans="1:65" s="13" customFormat="1">
      <c r="B476" s="210"/>
      <c r="C476" s="211"/>
      <c r="D476" s="205" t="s">
        <v>161</v>
      </c>
      <c r="E476" s="212" t="s">
        <v>1</v>
      </c>
      <c r="F476" s="213" t="s">
        <v>686</v>
      </c>
      <c r="G476" s="211"/>
      <c r="H476" s="214">
        <v>4.8479999999999999</v>
      </c>
      <c r="I476" s="215"/>
      <c r="J476" s="211"/>
      <c r="K476" s="211"/>
      <c r="L476" s="216"/>
      <c r="M476" s="217"/>
      <c r="N476" s="218"/>
      <c r="O476" s="218"/>
      <c r="P476" s="218"/>
      <c r="Q476" s="218"/>
      <c r="R476" s="218"/>
      <c r="S476" s="218"/>
      <c r="T476" s="219"/>
      <c r="AT476" s="220" t="s">
        <v>161</v>
      </c>
      <c r="AU476" s="220" t="s">
        <v>85</v>
      </c>
      <c r="AV476" s="13" t="s">
        <v>85</v>
      </c>
      <c r="AW476" s="13" t="s">
        <v>33</v>
      </c>
      <c r="AX476" s="13" t="s">
        <v>76</v>
      </c>
      <c r="AY476" s="220" t="s">
        <v>150</v>
      </c>
    </row>
    <row r="477" spans="1:65" s="14" customFormat="1">
      <c r="B477" s="221"/>
      <c r="C477" s="222"/>
      <c r="D477" s="205" t="s">
        <v>161</v>
      </c>
      <c r="E477" s="223" t="s">
        <v>1</v>
      </c>
      <c r="F477" s="224" t="s">
        <v>163</v>
      </c>
      <c r="G477" s="222"/>
      <c r="H477" s="225">
        <v>4.8479999999999999</v>
      </c>
      <c r="I477" s="226"/>
      <c r="J477" s="222"/>
      <c r="K477" s="222"/>
      <c r="L477" s="227"/>
      <c r="M477" s="228"/>
      <c r="N477" s="229"/>
      <c r="O477" s="229"/>
      <c r="P477" s="229"/>
      <c r="Q477" s="229"/>
      <c r="R477" s="229"/>
      <c r="S477" s="229"/>
      <c r="T477" s="230"/>
      <c r="AT477" s="231" t="s">
        <v>161</v>
      </c>
      <c r="AU477" s="231" t="s">
        <v>85</v>
      </c>
      <c r="AV477" s="14" t="s">
        <v>157</v>
      </c>
      <c r="AW477" s="14" t="s">
        <v>33</v>
      </c>
      <c r="AX477" s="14" t="s">
        <v>83</v>
      </c>
      <c r="AY477" s="231" t="s">
        <v>150</v>
      </c>
    </row>
    <row r="478" spans="1:65" s="2" customFormat="1" ht="21.75" customHeight="1">
      <c r="A478" s="35"/>
      <c r="B478" s="36"/>
      <c r="C478" s="192" t="s">
        <v>687</v>
      </c>
      <c r="D478" s="192" t="s">
        <v>152</v>
      </c>
      <c r="E478" s="193" t="s">
        <v>688</v>
      </c>
      <c r="F478" s="194" t="s">
        <v>689</v>
      </c>
      <c r="G478" s="195" t="s">
        <v>265</v>
      </c>
      <c r="H478" s="196">
        <v>14.304</v>
      </c>
      <c r="I478" s="197"/>
      <c r="J478" s="198">
        <f>ROUND(I478*H478,2)</f>
        <v>0</v>
      </c>
      <c r="K478" s="194" t="s">
        <v>156</v>
      </c>
      <c r="L478" s="40"/>
      <c r="M478" s="199" t="s">
        <v>1</v>
      </c>
      <c r="N478" s="200" t="s">
        <v>41</v>
      </c>
      <c r="O478" s="72"/>
      <c r="P478" s="201">
        <f>O478*H478</f>
        <v>0</v>
      </c>
      <c r="Q478" s="201">
        <v>0</v>
      </c>
      <c r="R478" s="201">
        <f>Q478*H478</f>
        <v>0</v>
      </c>
      <c r="S478" s="201">
        <v>6.3E-2</v>
      </c>
      <c r="T478" s="202">
        <f>S478*H478</f>
        <v>0.90115200000000006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03" t="s">
        <v>157</v>
      </c>
      <c r="AT478" s="203" t="s">
        <v>152</v>
      </c>
      <c r="AU478" s="203" t="s">
        <v>85</v>
      </c>
      <c r="AY478" s="18" t="s">
        <v>150</v>
      </c>
      <c r="BE478" s="204">
        <f>IF(N478="základní",J478,0)</f>
        <v>0</v>
      </c>
      <c r="BF478" s="204">
        <f>IF(N478="snížená",J478,0)</f>
        <v>0</v>
      </c>
      <c r="BG478" s="204">
        <f>IF(N478="zákl. přenesená",J478,0)</f>
        <v>0</v>
      </c>
      <c r="BH478" s="204">
        <f>IF(N478="sníž. přenesená",J478,0)</f>
        <v>0</v>
      </c>
      <c r="BI478" s="204">
        <f>IF(N478="nulová",J478,0)</f>
        <v>0</v>
      </c>
      <c r="BJ478" s="18" t="s">
        <v>83</v>
      </c>
      <c r="BK478" s="204">
        <f>ROUND(I478*H478,2)</f>
        <v>0</v>
      </c>
      <c r="BL478" s="18" t="s">
        <v>157</v>
      </c>
      <c r="BM478" s="203" t="s">
        <v>690</v>
      </c>
    </row>
    <row r="479" spans="1:65" s="2" customFormat="1" ht="19.5">
      <c r="A479" s="35"/>
      <c r="B479" s="36"/>
      <c r="C479" s="37"/>
      <c r="D479" s="205" t="s">
        <v>159</v>
      </c>
      <c r="E479" s="37"/>
      <c r="F479" s="206" t="s">
        <v>691</v>
      </c>
      <c r="G479" s="37"/>
      <c r="H479" s="37"/>
      <c r="I479" s="207"/>
      <c r="J479" s="37"/>
      <c r="K479" s="37"/>
      <c r="L479" s="40"/>
      <c r="M479" s="208"/>
      <c r="N479" s="209"/>
      <c r="O479" s="72"/>
      <c r="P479" s="72"/>
      <c r="Q479" s="72"/>
      <c r="R479" s="72"/>
      <c r="S479" s="72"/>
      <c r="T479" s="73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T479" s="18" t="s">
        <v>159</v>
      </c>
      <c r="AU479" s="18" t="s">
        <v>85</v>
      </c>
    </row>
    <row r="480" spans="1:65" s="15" customFormat="1">
      <c r="B480" s="236"/>
      <c r="C480" s="237"/>
      <c r="D480" s="205" t="s">
        <v>161</v>
      </c>
      <c r="E480" s="238" t="s">
        <v>1</v>
      </c>
      <c r="F480" s="239" t="s">
        <v>666</v>
      </c>
      <c r="G480" s="237"/>
      <c r="H480" s="238" t="s">
        <v>1</v>
      </c>
      <c r="I480" s="240"/>
      <c r="J480" s="237"/>
      <c r="K480" s="237"/>
      <c r="L480" s="241"/>
      <c r="M480" s="242"/>
      <c r="N480" s="243"/>
      <c r="O480" s="243"/>
      <c r="P480" s="243"/>
      <c r="Q480" s="243"/>
      <c r="R480" s="243"/>
      <c r="S480" s="243"/>
      <c r="T480" s="244"/>
      <c r="AT480" s="245" t="s">
        <v>161</v>
      </c>
      <c r="AU480" s="245" t="s">
        <v>85</v>
      </c>
      <c r="AV480" s="15" t="s">
        <v>83</v>
      </c>
      <c r="AW480" s="15" t="s">
        <v>33</v>
      </c>
      <c r="AX480" s="15" t="s">
        <v>76</v>
      </c>
      <c r="AY480" s="245" t="s">
        <v>150</v>
      </c>
    </row>
    <row r="481" spans="1:65" s="13" customFormat="1">
      <c r="B481" s="210"/>
      <c r="C481" s="211"/>
      <c r="D481" s="205" t="s">
        <v>161</v>
      </c>
      <c r="E481" s="212" t="s">
        <v>1</v>
      </c>
      <c r="F481" s="213" t="s">
        <v>692</v>
      </c>
      <c r="G481" s="211"/>
      <c r="H481" s="214">
        <v>6.2919999999999998</v>
      </c>
      <c r="I481" s="215"/>
      <c r="J481" s="211"/>
      <c r="K481" s="211"/>
      <c r="L481" s="216"/>
      <c r="M481" s="217"/>
      <c r="N481" s="218"/>
      <c r="O481" s="218"/>
      <c r="P481" s="218"/>
      <c r="Q481" s="218"/>
      <c r="R481" s="218"/>
      <c r="S481" s="218"/>
      <c r="T481" s="219"/>
      <c r="AT481" s="220" t="s">
        <v>161</v>
      </c>
      <c r="AU481" s="220" t="s">
        <v>85</v>
      </c>
      <c r="AV481" s="13" t="s">
        <v>85</v>
      </c>
      <c r="AW481" s="13" t="s">
        <v>33</v>
      </c>
      <c r="AX481" s="13" t="s">
        <v>76</v>
      </c>
      <c r="AY481" s="220" t="s">
        <v>150</v>
      </c>
    </row>
    <row r="482" spans="1:65" s="13" customFormat="1">
      <c r="B482" s="210"/>
      <c r="C482" s="211"/>
      <c r="D482" s="205" t="s">
        <v>161</v>
      </c>
      <c r="E482" s="212" t="s">
        <v>1</v>
      </c>
      <c r="F482" s="213" t="s">
        <v>693</v>
      </c>
      <c r="G482" s="211"/>
      <c r="H482" s="214">
        <v>3.72</v>
      </c>
      <c r="I482" s="215"/>
      <c r="J482" s="211"/>
      <c r="K482" s="211"/>
      <c r="L482" s="216"/>
      <c r="M482" s="217"/>
      <c r="N482" s="218"/>
      <c r="O482" s="218"/>
      <c r="P482" s="218"/>
      <c r="Q482" s="218"/>
      <c r="R482" s="218"/>
      <c r="S482" s="218"/>
      <c r="T482" s="219"/>
      <c r="AT482" s="220" t="s">
        <v>161</v>
      </c>
      <c r="AU482" s="220" t="s">
        <v>85</v>
      </c>
      <c r="AV482" s="13" t="s">
        <v>85</v>
      </c>
      <c r="AW482" s="13" t="s">
        <v>33</v>
      </c>
      <c r="AX482" s="13" t="s">
        <v>76</v>
      </c>
      <c r="AY482" s="220" t="s">
        <v>150</v>
      </c>
    </row>
    <row r="483" spans="1:65" s="15" customFormat="1">
      <c r="B483" s="236"/>
      <c r="C483" s="237"/>
      <c r="D483" s="205" t="s">
        <v>161</v>
      </c>
      <c r="E483" s="238" t="s">
        <v>1</v>
      </c>
      <c r="F483" s="239" t="s">
        <v>668</v>
      </c>
      <c r="G483" s="237"/>
      <c r="H483" s="238" t="s">
        <v>1</v>
      </c>
      <c r="I483" s="240"/>
      <c r="J483" s="237"/>
      <c r="K483" s="237"/>
      <c r="L483" s="241"/>
      <c r="M483" s="242"/>
      <c r="N483" s="243"/>
      <c r="O483" s="243"/>
      <c r="P483" s="243"/>
      <c r="Q483" s="243"/>
      <c r="R483" s="243"/>
      <c r="S483" s="243"/>
      <c r="T483" s="244"/>
      <c r="AT483" s="245" t="s">
        <v>161</v>
      </c>
      <c r="AU483" s="245" t="s">
        <v>85</v>
      </c>
      <c r="AV483" s="15" t="s">
        <v>83</v>
      </c>
      <c r="AW483" s="15" t="s">
        <v>33</v>
      </c>
      <c r="AX483" s="15" t="s">
        <v>76</v>
      </c>
      <c r="AY483" s="245" t="s">
        <v>150</v>
      </c>
    </row>
    <row r="484" spans="1:65" s="13" customFormat="1">
      <c r="B484" s="210"/>
      <c r="C484" s="211"/>
      <c r="D484" s="205" t="s">
        <v>161</v>
      </c>
      <c r="E484" s="212" t="s">
        <v>1</v>
      </c>
      <c r="F484" s="213" t="s">
        <v>694</v>
      </c>
      <c r="G484" s="211"/>
      <c r="H484" s="214">
        <v>4.2919999999999998</v>
      </c>
      <c r="I484" s="215"/>
      <c r="J484" s="211"/>
      <c r="K484" s="211"/>
      <c r="L484" s="216"/>
      <c r="M484" s="217"/>
      <c r="N484" s="218"/>
      <c r="O484" s="218"/>
      <c r="P484" s="218"/>
      <c r="Q484" s="218"/>
      <c r="R484" s="218"/>
      <c r="S484" s="218"/>
      <c r="T484" s="219"/>
      <c r="AT484" s="220" t="s">
        <v>161</v>
      </c>
      <c r="AU484" s="220" t="s">
        <v>85</v>
      </c>
      <c r="AV484" s="13" t="s">
        <v>85</v>
      </c>
      <c r="AW484" s="13" t="s">
        <v>33</v>
      </c>
      <c r="AX484" s="13" t="s">
        <v>76</v>
      </c>
      <c r="AY484" s="220" t="s">
        <v>150</v>
      </c>
    </row>
    <row r="485" spans="1:65" s="14" customFormat="1">
      <c r="B485" s="221"/>
      <c r="C485" s="222"/>
      <c r="D485" s="205" t="s">
        <v>161</v>
      </c>
      <c r="E485" s="223" t="s">
        <v>1</v>
      </c>
      <c r="F485" s="224" t="s">
        <v>163</v>
      </c>
      <c r="G485" s="222"/>
      <c r="H485" s="225">
        <v>14.304</v>
      </c>
      <c r="I485" s="226"/>
      <c r="J485" s="222"/>
      <c r="K485" s="222"/>
      <c r="L485" s="227"/>
      <c r="M485" s="228"/>
      <c r="N485" s="229"/>
      <c r="O485" s="229"/>
      <c r="P485" s="229"/>
      <c r="Q485" s="229"/>
      <c r="R485" s="229"/>
      <c r="S485" s="229"/>
      <c r="T485" s="230"/>
      <c r="AT485" s="231" t="s">
        <v>161</v>
      </c>
      <c r="AU485" s="231" t="s">
        <v>85</v>
      </c>
      <c r="AV485" s="14" t="s">
        <v>157</v>
      </c>
      <c r="AW485" s="14" t="s">
        <v>33</v>
      </c>
      <c r="AX485" s="14" t="s">
        <v>83</v>
      </c>
      <c r="AY485" s="231" t="s">
        <v>150</v>
      </c>
    </row>
    <row r="486" spans="1:65" s="2" customFormat="1" ht="16.5" customHeight="1">
      <c r="A486" s="35"/>
      <c r="B486" s="36"/>
      <c r="C486" s="192" t="s">
        <v>695</v>
      </c>
      <c r="D486" s="192" t="s">
        <v>152</v>
      </c>
      <c r="E486" s="193" t="s">
        <v>696</v>
      </c>
      <c r="F486" s="194" t="s">
        <v>697</v>
      </c>
      <c r="G486" s="195" t="s">
        <v>265</v>
      </c>
      <c r="H486" s="196">
        <v>6.258</v>
      </c>
      <c r="I486" s="197"/>
      <c r="J486" s="198">
        <f>ROUND(I486*H486,2)</f>
        <v>0</v>
      </c>
      <c r="K486" s="194" t="s">
        <v>156</v>
      </c>
      <c r="L486" s="40"/>
      <c r="M486" s="199" t="s">
        <v>1</v>
      </c>
      <c r="N486" s="200" t="s">
        <v>41</v>
      </c>
      <c r="O486" s="72"/>
      <c r="P486" s="201">
        <f>O486*H486</f>
        <v>0</v>
      </c>
      <c r="Q486" s="201">
        <v>0</v>
      </c>
      <c r="R486" s="201">
        <f>Q486*H486</f>
        <v>0</v>
      </c>
      <c r="S486" s="201">
        <v>6.6000000000000003E-2</v>
      </c>
      <c r="T486" s="202">
        <f>S486*H486</f>
        <v>0.41302800000000001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03" t="s">
        <v>157</v>
      </c>
      <c r="AT486" s="203" t="s">
        <v>152</v>
      </c>
      <c r="AU486" s="203" t="s">
        <v>85</v>
      </c>
      <c r="AY486" s="18" t="s">
        <v>150</v>
      </c>
      <c r="BE486" s="204">
        <f>IF(N486="základní",J486,0)</f>
        <v>0</v>
      </c>
      <c r="BF486" s="204">
        <f>IF(N486="snížená",J486,0)</f>
        <v>0</v>
      </c>
      <c r="BG486" s="204">
        <f>IF(N486="zákl. přenesená",J486,0)</f>
        <v>0</v>
      </c>
      <c r="BH486" s="204">
        <f>IF(N486="sníž. přenesená",J486,0)</f>
        <v>0</v>
      </c>
      <c r="BI486" s="204">
        <f>IF(N486="nulová",J486,0)</f>
        <v>0</v>
      </c>
      <c r="BJ486" s="18" t="s">
        <v>83</v>
      </c>
      <c r="BK486" s="204">
        <f>ROUND(I486*H486,2)</f>
        <v>0</v>
      </c>
      <c r="BL486" s="18" t="s">
        <v>157</v>
      </c>
      <c r="BM486" s="203" t="s">
        <v>698</v>
      </c>
    </row>
    <row r="487" spans="1:65" s="2" customFormat="1" ht="29.25">
      <c r="A487" s="35"/>
      <c r="B487" s="36"/>
      <c r="C487" s="37"/>
      <c r="D487" s="205" t="s">
        <v>159</v>
      </c>
      <c r="E487" s="37"/>
      <c r="F487" s="206" t="s">
        <v>699</v>
      </c>
      <c r="G487" s="37"/>
      <c r="H487" s="37"/>
      <c r="I487" s="207"/>
      <c r="J487" s="37"/>
      <c r="K487" s="37"/>
      <c r="L487" s="40"/>
      <c r="M487" s="208"/>
      <c r="N487" s="209"/>
      <c r="O487" s="72"/>
      <c r="P487" s="72"/>
      <c r="Q487" s="72"/>
      <c r="R487" s="72"/>
      <c r="S487" s="72"/>
      <c r="T487" s="73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18" t="s">
        <v>159</v>
      </c>
      <c r="AU487" s="18" t="s">
        <v>85</v>
      </c>
    </row>
    <row r="488" spans="1:65" s="13" customFormat="1">
      <c r="B488" s="210"/>
      <c r="C488" s="211"/>
      <c r="D488" s="205" t="s">
        <v>161</v>
      </c>
      <c r="E488" s="212" t="s">
        <v>1</v>
      </c>
      <c r="F488" s="213" t="s">
        <v>700</v>
      </c>
      <c r="G488" s="211"/>
      <c r="H488" s="214">
        <v>6.258</v>
      </c>
      <c r="I488" s="215"/>
      <c r="J488" s="211"/>
      <c r="K488" s="211"/>
      <c r="L488" s="216"/>
      <c r="M488" s="217"/>
      <c r="N488" s="218"/>
      <c r="O488" s="218"/>
      <c r="P488" s="218"/>
      <c r="Q488" s="218"/>
      <c r="R488" s="218"/>
      <c r="S488" s="218"/>
      <c r="T488" s="219"/>
      <c r="AT488" s="220" t="s">
        <v>161</v>
      </c>
      <c r="AU488" s="220" t="s">
        <v>85</v>
      </c>
      <c r="AV488" s="13" t="s">
        <v>85</v>
      </c>
      <c r="AW488" s="13" t="s">
        <v>33</v>
      </c>
      <c r="AX488" s="13" t="s">
        <v>76</v>
      </c>
      <c r="AY488" s="220" t="s">
        <v>150</v>
      </c>
    </row>
    <row r="489" spans="1:65" s="14" customFormat="1">
      <c r="B489" s="221"/>
      <c r="C489" s="222"/>
      <c r="D489" s="205" t="s">
        <v>161</v>
      </c>
      <c r="E489" s="223" t="s">
        <v>1</v>
      </c>
      <c r="F489" s="224" t="s">
        <v>163</v>
      </c>
      <c r="G489" s="222"/>
      <c r="H489" s="225">
        <v>6.258</v>
      </c>
      <c r="I489" s="226"/>
      <c r="J489" s="222"/>
      <c r="K489" s="222"/>
      <c r="L489" s="227"/>
      <c r="M489" s="228"/>
      <c r="N489" s="229"/>
      <c r="O489" s="229"/>
      <c r="P489" s="229"/>
      <c r="Q489" s="229"/>
      <c r="R489" s="229"/>
      <c r="S489" s="229"/>
      <c r="T489" s="230"/>
      <c r="AT489" s="231" t="s">
        <v>161</v>
      </c>
      <c r="AU489" s="231" t="s">
        <v>85</v>
      </c>
      <c r="AV489" s="14" t="s">
        <v>157</v>
      </c>
      <c r="AW489" s="14" t="s">
        <v>33</v>
      </c>
      <c r="AX489" s="14" t="s">
        <v>83</v>
      </c>
      <c r="AY489" s="231" t="s">
        <v>150</v>
      </c>
    </row>
    <row r="490" spans="1:65" s="2" customFormat="1" ht="24.2" customHeight="1">
      <c r="A490" s="35"/>
      <c r="B490" s="36"/>
      <c r="C490" s="192" t="s">
        <v>701</v>
      </c>
      <c r="D490" s="192" t="s">
        <v>152</v>
      </c>
      <c r="E490" s="193" t="s">
        <v>702</v>
      </c>
      <c r="F490" s="194" t="s">
        <v>703</v>
      </c>
      <c r="G490" s="195" t="s">
        <v>265</v>
      </c>
      <c r="H490" s="196">
        <v>69.84</v>
      </c>
      <c r="I490" s="197"/>
      <c r="J490" s="198">
        <f>ROUND(I490*H490,2)</f>
        <v>0</v>
      </c>
      <c r="K490" s="194" t="s">
        <v>156</v>
      </c>
      <c r="L490" s="40"/>
      <c r="M490" s="199" t="s">
        <v>1</v>
      </c>
      <c r="N490" s="200" t="s">
        <v>41</v>
      </c>
      <c r="O490" s="72"/>
      <c r="P490" s="201">
        <f>O490*H490</f>
        <v>0</v>
      </c>
      <c r="Q490" s="201">
        <v>0</v>
      </c>
      <c r="R490" s="201">
        <f>Q490*H490</f>
        <v>0</v>
      </c>
      <c r="S490" s="201">
        <v>1.9E-2</v>
      </c>
      <c r="T490" s="202">
        <f>S490*H490</f>
        <v>1.3269600000000001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03" t="s">
        <v>157</v>
      </c>
      <c r="AT490" s="203" t="s">
        <v>152</v>
      </c>
      <c r="AU490" s="203" t="s">
        <v>85</v>
      </c>
      <c r="AY490" s="18" t="s">
        <v>150</v>
      </c>
      <c r="BE490" s="204">
        <f>IF(N490="základní",J490,0)</f>
        <v>0</v>
      </c>
      <c r="BF490" s="204">
        <f>IF(N490="snížená",J490,0)</f>
        <v>0</v>
      </c>
      <c r="BG490" s="204">
        <f>IF(N490="zákl. přenesená",J490,0)</f>
        <v>0</v>
      </c>
      <c r="BH490" s="204">
        <f>IF(N490="sníž. přenesená",J490,0)</f>
        <v>0</v>
      </c>
      <c r="BI490" s="204">
        <f>IF(N490="nulová",J490,0)</f>
        <v>0</v>
      </c>
      <c r="BJ490" s="18" t="s">
        <v>83</v>
      </c>
      <c r="BK490" s="204">
        <f>ROUND(I490*H490,2)</f>
        <v>0</v>
      </c>
      <c r="BL490" s="18" t="s">
        <v>157</v>
      </c>
      <c r="BM490" s="203" t="s">
        <v>704</v>
      </c>
    </row>
    <row r="491" spans="1:65" s="2" customFormat="1" ht="29.25">
      <c r="A491" s="35"/>
      <c r="B491" s="36"/>
      <c r="C491" s="37"/>
      <c r="D491" s="205" t="s">
        <v>159</v>
      </c>
      <c r="E491" s="37"/>
      <c r="F491" s="206" t="s">
        <v>705</v>
      </c>
      <c r="G491" s="37"/>
      <c r="H491" s="37"/>
      <c r="I491" s="207"/>
      <c r="J491" s="37"/>
      <c r="K491" s="37"/>
      <c r="L491" s="40"/>
      <c r="M491" s="208"/>
      <c r="N491" s="209"/>
      <c r="O491" s="72"/>
      <c r="P491" s="72"/>
      <c r="Q491" s="72"/>
      <c r="R491" s="72"/>
      <c r="S491" s="72"/>
      <c r="T491" s="73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18" t="s">
        <v>159</v>
      </c>
      <c r="AU491" s="18" t="s">
        <v>85</v>
      </c>
    </row>
    <row r="492" spans="1:65" s="15" customFormat="1">
      <c r="B492" s="236"/>
      <c r="C492" s="237"/>
      <c r="D492" s="205" t="s">
        <v>161</v>
      </c>
      <c r="E492" s="238" t="s">
        <v>1</v>
      </c>
      <c r="F492" s="239" t="s">
        <v>666</v>
      </c>
      <c r="G492" s="237"/>
      <c r="H492" s="238" t="s">
        <v>1</v>
      </c>
      <c r="I492" s="240"/>
      <c r="J492" s="237"/>
      <c r="K492" s="237"/>
      <c r="L492" s="241"/>
      <c r="M492" s="242"/>
      <c r="N492" s="243"/>
      <c r="O492" s="243"/>
      <c r="P492" s="243"/>
      <c r="Q492" s="243"/>
      <c r="R492" s="243"/>
      <c r="S492" s="243"/>
      <c r="T492" s="244"/>
      <c r="AT492" s="245" t="s">
        <v>161</v>
      </c>
      <c r="AU492" s="245" t="s">
        <v>85</v>
      </c>
      <c r="AV492" s="15" t="s">
        <v>83</v>
      </c>
      <c r="AW492" s="15" t="s">
        <v>33</v>
      </c>
      <c r="AX492" s="15" t="s">
        <v>76</v>
      </c>
      <c r="AY492" s="245" t="s">
        <v>150</v>
      </c>
    </row>
    <row r="493" spans="1:65" s="13" customFormat="1">
      <c r="B493" s="210"/>
      <c r="C493" s="211"/>
      <c r="D493" s="205" t="s">
        <v>161</v>
      </c>
      <c r="E493" s="212" t="s">
        <v>1</v>
      </c>
      <c r="F493" s="213" t="s">
        <v>706</v>
      </c>
      <c r="G493" s="211"/>
      <c r="H493" s="214">
        <v>69.84</v>
      </c>
      <c r="I493" s="215"/>
      <c r="J493" s="211"/>
      <c r="K493" s="211"/>
      <c r="L493" s="216"/>
      <c r="M493" s="217"/>
      <c r="N493" s="218"/>
      <c r="O493" s="218"/>
      <c r="P493" s="218"/>
      <c r="Q493" s="218"/>
      <c r="R493" s="218"/>
      <c r="S493" s="218"/>
      <c r="T493" s="219"/>
      <c r="AT493" s="220" t="s">
        <v>161</v>
      </c>
      <c r="AU493" s="220" t="s">
        <v>85</v>
      </c>
      <c r="AV493" s="13" t="s">
        <v>85</v>
      </c>
      <c r="AW493" s="13" t="s">
        <v>33</v>
      </c>
      <c r="AX493" s="13" t="s">
        <v>76</v>
      </c>
      <c r="AY493" s="220" t="s">
        <v>150</v>
      </c>
    </row>
    <row r="494" spans="1:65" s="14" customFormat="1">
      <c r="B494" s="221"/>
      <c r="C494" s="222"/>
      <c r="D494" s="205" t="s">
        <v>161</v>
      </c>
      <c r="E494" s="223" t="s">
        <v>1</v>
      </c>
      <c r="F494" s="224" t="s">
        <v>163</v>
      </c>
      <c r="G494" s="222"/>
      <c r="H494" s="225">
        <v>69.84</v>
      </c>
      <c r="I494" s="226"/>
      <c r="J494" s="222"/>
      <c r="K494" s="222"/>
      <c r="L494" s="227"/>
      <c r="M494" s="228"/>
      <c r="N494" s="229"/>
      <c r="O494" s="229"/>
      <c r="P494" s="229"/>
      <c r="Q494" s="229"/>
      <c r="R494" s="229"/>
      <c r="S494" s="229"/>
      <c r="T494" s="230"/>
      <c r="AT494" s="231" t="s">
        <v>161</v>
      </c>
      <c r="AU494" s="231" t="s">
        <v>85</v>
      </c>
      <c r="AV494" s="14" t="s">
        <v>157</v>
      </c>
      <c r="AW494" s="14" t="s">
        <v>33</v>
      </c>
      <c r="AX494" s="14" t="s">
        <v>83</v>
      </c>
      <c r="AY494" s="231" t="s">
        <v>150</v>
      </c>
    </row>
    <row r="495" spans="1:65" s="2" customFormat="1" ht="24.2" customHeight="1">
      <c r="A495" s="35"/>
      <c r="B495" s="36"/>
      <c r="C495" s="192" t="s">
        <v>707</v>
      </c>
      <c r="D495" s="192" t="s">
        <v>152</v>
      </c>
      <c r="E495" s="193" t="s">
        <v>708</v>
      </c>
      <c r="F495" s="194" t="s">
        <v>709</v>
      </c>
      <c r="G495" s="195" t="s">
        <v>265</v>
      </c>
      <c r="H495" s="196">
        <v>84.817999999999998</v>
      </c>
      <c r="I495" s="197"/>
      <c r="J495" s="198">
        <f>ROUND(I495*H495,2)</f>
        <v>0</v>
      </c>
      <c r="K495" s="194" t="s">
        <v>156</v>
      </c>
      <c r="L495" s="40"/>
      <c r="M495" s="199" t="s">
        <v>1</v>
      </c>
      <c r="N495" s="200" t="s">
        <v>41</v>
      </c>
      <c r="O495" s="72"/>
      <c r="P495" s="201">
        <f>O495*H495</f>
        <v>0</v>
      </c>
      <c r="Q495" s="201">
        <v>0</v>
      </c>
      <c r="R495" s="201">
        <f>Q495*H495</f>
        <v>0</v>
      </c>
      <c r="S495" s="201">
        <v>5.0999999999999997E-2</v>
      </c>
      <c r="T495" s="202">
        <f>S495*H495</f>
        <v>4.3257179999999993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03" t="s">
        <v>157</v>
      </c>
      <c r="AT495" s="203" t="s">
        <v>152</v>
      </c>
      <c r="AU495" s="203" t="s">
        <v>85</v>
      </c>
      <c r="AY495" s="18" t="s">
        <v>150</v>
      </c>
      <c r="BE495" s="204">
        <f>IF(N495="základní",J495,0)</f>
        <v>0</v>
      </c>
      <c r="BF495" s="204">
        <f>IF(N495="snížená",J495,0)</f>
        <v>0</v>
      </c>
      <c r="BG495" s="204">
        <f>IF(N495="zákl. přenesená",J495,0)</f>
        <v>0</v>
      </c>
      <c r="BH495" s="204">
        <f>IF(N495="sníž. přenesená",J495,0)</f>
        <v>0</v>
      </c>
      <c r="BI495" s="204">
        <f>IF(N495="nulová",J495,0)</f>
        <v>0</v>
      </c>
      <c r="BJ495" s="18" t="s">
        <v>83</v>
      </c>
      <c r="BK495" s="204">
        <f>ROUND(I495*H495,2)</f>
        <v>0</v>
      </c>
      <c r="BL495" s="18" t="s">
        <v>157</v>
      </c>
      <c r="BM495" s="203" t="s">
        <v>710</v>
      </c>
    </row>
    <row r="496" spans="1:65" s="2" customFormat="1" ht="19.5">
      <c r="A496" s="35"/>
      <c r="B496" s="36"/>
      <c r="C496" s="37"/>
      <c r="D496" s="205" t="s">
        <v>159</v>
      </c>
      <c r="E496" s="37"/>
      <c r="F496" s="206" t="s">
        <v>711</v>
      </c>
      <c r="G496" s="37"/>
      <c r="H496" s="37"/>
      <c r="I496" s="207"/>
      <c r="J496" s="37"/>
      <c r="K496" s="37"/>
      <c r="L496" s="40"/>
      <c r="M496" s="208"/>
      <c r="N496" s="209"/>
      <c r="O496" s="72"/>
      <c r="P496" s="72"/>
      <c r="Q496" s="72"/>
      <c r="R496" s="72"/>
      <c r="S496" s="72"/>
      <c r="T496" s="73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T496" s="18" t="s">
        <v>159</v>
      </c>
      <c r="AU496" s="18" t="s">
        <v>85</v>
      </c>
    </row>
    <row r="497" spans="1:65" s="15" customFormat="1">
      <c r="B497" s="236"/>
      <c r="C497" s="237"/>
      <c r="D497" s="205" t="s">
        <v>161</v>
      </c>
      <c r="E497" s="238" t="s">
        <v>1</v>
      </c>
      <c r="F497" s="239" t="s">
        <v>712</v>
      </c>
      <c r="G497" s="237"/>
      <c r="H497" s="238" t="s">
        <v>1</v>
      </c>
      <c r="I497" s="240"/>
      <c r="J497" s="237"/>
      <c r="K497" s="237"/>
      <c r="L497" s="241"/>
      <c r="M497" s="242"/>
      <c r="N497" s="243"/>
      <c r="O497" s="243"/>
      <c r="P497" s="243"/>
      <c r="Q497" s="243"/>
      <c r="R497" s="243"/>
      <c r="S497" s="243"/>
      <c r="T497" s="244"/>
      <c r="AT497" s="245" t="s">
        <v>161</v>
      </c>
      <c r="AU497" s="245" t="s">
        <v>85</v>
      </c>
      <c r="AV497" s="15" t="s">
        <v>83</v>
      </c>
      <c r="AW497" s="15" t="s">
        <v>33</v>
      </c>
      <c r="AX497" s="15" t="s">
        <v>76</v>
      </c>
      <c r="AY497" s="245" t="s">
        <v>150</v>
      </c>
    </row>
    <row r="498" spans="1:65" s="13" customFormat="1">
      <c r="B498" s="210"/>
      <c r="C498" s="211"/>
      <c r="D498" s="205" t="s">
        <v>161</v>
      </c>
      <c r="E498" s="212" t="s">
        <v>1</v>
      </c>
      <c r="F498" s="213" t="s">
        <v>713</v>
      </c>
      <c r="G498" s="211"/>
      <c r="H498" s="214">
        <v>6.3360000000000003</v>
      </c>
      <c r="I498" s="215"/>
      <c r="J498" s="211"/>
      <c r="K498" s="211"/>
      <c r="L498" s="216"/>
      <c r="M498" s="217"/>
      <c r="N498" s="218"/>
      <c r="O498" s="218"/>
      <c r="P498" s="218"/>
      <c r="Q498" s="218"/>
      <c r="R498" s="218"/>
      <c r="S498" s="218"/>
      <c r="T498" s="219"/>
      <c r="AT498" s="220" t="s">
        <v>161</v>
      </c>
      <c r="AU498" s="220" t="s">
        <v>85</v>
      </c>
      <c r="AV498" s="13" t="s">
        <v>85</v>
      </c>
      <c r="AW498" s="13" t="s">
        <v>33</v>
      </c>
      <c r="AX498" s="13" t="s">
        <v>76</v>
      </c>
      <c r="AY498" s="220" t="s">
        <v>150</v>
      </c>
    </row>
    <row r="499" spans="1:65" s="13" customFormat="1">
      <c r="B499" s="210"/>
      <c r="C499" s="211"/>
      <c r="D499" s="205" t="s">
        <v>161</v>
      </c>
      <c r="E499" s="212" t="s">
        <v>1</v>
      </c>
      <c r="F499" s="213" t="s">
        <v>714</v>
      </c>
      <c r="G499" s="211"/>
      <c r="H499" s="214">
        <v>21.24</v>
      </c>
      <c r="I499" s="215"/>
      <c r="J499" s="211"/>
      <c r="K499" s="211"/>
      <c r="L499" s="216"/>
      <c r="M499" s="217"/>
      <c r="N499" s="218"/>
      <c r="O499" s="218"/>
      <c r="P499" s="218"/>
      <c r="Q499" s="218"/>
      <c r="R499" s="218"/>
      <c r="S499" s="218"/>
      <c r="T499" s="219"/>
      <c r="AT499" s="220" t="s">
        <v>161</v>
      </c>
      <c r="AU499" s="220" t="s">
        <v>85</v>
      </c>
      <c r="AV499" s="13" t="s">
        <v>85</v>
      </c>
      <c r="AW499" s="13" t="s">
        <v>33</v>
      </c>
      <c r="AX499" s="13" t="s">
        <v>76</v>
      </c>
      <c r="AY499" s="220" t="s">
        <v>150</v>
      </c>
    </row>
    <row r="500" spans="1:65" s="13" customFormat="1">
      <c r="B500" s="210"/>
      <c r="C500" s="211"/>
      <c r="D500" s="205" t="s">
        <v>161</v>
      </c>
      <c r="E500" s="212" t="s">
        <v>1</v>
      </c>
      <c r="F500" s="213" t="s">
        <v>715</v>
      </c>
      <c r="G500" s="211"/>
      <c r="H500" s="214">
        <v>1.77</v>
      </c>
      <c r="I500" s="215"/>
      <c r="J500" s="211"/>
      <c r="K500" s="211"/>
      <c r="L500" s="216"/>
      <c r="M500" s="217"/>
      <c r="N500" s="218"/>
      <c r="O500" s="218"/>
      <c r="P500" s="218"/>
      <c r="Q500" s="218"/>
      <c r="R500" s="218"/>
      <c r="S500" s="218"/>
      <c r="T500" s="219"/>
      <c r="AT500" s="220" t="s">
        <v>161</v>
      </c>
      <c r="AU500" s="220" t="s">
        <v>85</v>
      </c>
      <c r="AV500" s="13" t="s">
        <v>85</v>
      </c>
      <c r="AW500" s="13" t="s">
        <v>33</v>
      </c>
      <c r="AX500" s="13" t="s">
        <v>76</v>
      </c>
      <c r="AY500" s="220" t="s">
        <v>150</v>
      </c>
    </row>
    <row r="501" spans="1:65" s="15" customFormat="1">
      <c r="B501" s="236"/>
      <c r="C501" s="237"/>
      <c r="D501" s="205" t="s">
        <v>161</v>
      </c>
      <c r="E501" s="238" t="s">
        <v>1</v>
      </c>
      <c r="F501" s="239" t="s">
        <v>668</v>
      </c>
      <c r="G501" s="237"/>
      <c r="H501" s="238" t="s">
        <v>1</v>
      </c>
      <c r="I501" s="240"/>
      <c r="J501" s="237"/>
      <c r="K501" s="237"/>
      <c r="L501" s="241"/>
      <c r="M501" s="242"/>
      <c r="N501" s="243"/>
      <c r="O501" s="243"/>
      <c r="P501" s="243"/>
      <c r="Q501" s="243"/>
      <c r="R501" s="243"/>
      <c r="S501" s="243"/>
      <c r="T501" s="244"/>
      <c r="AT501" s="245" t="s">
        <v>161</v>
      </c>
      <c r="AU501" s="245" t="s">
        <v>85</v>
      </c>
      <c r="AV501" s="15" t="s">
        <v>83</v>
      </c>
      <c r="AW501" s="15" t="s">
        <v>33</v>
      </c>
      <c r="AX501" s="15" t="s">
        <v>76</v>
      </c>
      <c r="AY501" s="245" t="s">
        <v>150</v>
      </c>
    </row>
    <row r="502" spans="1:65" s="13" customFormat="1">
      <c r="B502" s="210"/>
      <c r="C502" s="211"/>
      <c r="D502" s="205" t="s">
        <v>161</v>
      </c>
      <c r="E502" s="212" t="s">
        <v>1</v>
      </c>
      <c r="F502" s="213" t="s">
        <v>716</v>
      </c>
      <c r="G502" s="211"/>
      <c r="H502" s="214">
        <v>45.134999999999998</v>
      </c>
      <c r="I502" s="215"/>
      <c r="J502" s="211"/>
      <c r="K502" s="211"/>
      <c r="L502" s="216"/>
      <c r="M502" s="217"/>
      <c r="N502" s="218"/>
      <c r="O502" s="218"/>
      <c r="P502" s="218"/>
      <c r="Q502" s="218"/>
      <c r="R502" s="218"/>
      <c r="S502" s="218"/>
      <c r="T502" s="219"/>
      <c r="AT502" s="220" t="s">
        <v>161</v>
      </c>
      <c r="AU502" s="220" t="s">
        <v>85</v>
      </c>
      <c r="AV502" s="13" t="s">
        <v>85</v>
      </c>
      <c r="AW502" s="13" t="s">
        <v>33</v>
      </c>
      <c r="AX502" s="13" t="s">
        <v>76</v>
      </c>
      <c r="AY502" s="220" t="s">
        <v>150</v>
      </c>
    </row>
    <row r="503" spans="1:65" s="13" customFormat="1">
      <c r="B503" s="210"/>
      <c r="C503" s="211"/>
      <c r="D503" s="205" t="s">
        <v>161</v>
      </c>
      <c r="E503" s="212" t="s">
        <v>1</v>
      </c>
      <c r="F503" s="213" t="s">
        <v>713</v>
      </c>
      <c r="G503" s="211"/>
      <c r="H503" s="214">
        <v>6.3360000000000003</v>
      </c>
      <c r="I503" s="215"/>
      <c r="J503" s="211"/>
      <c r="K503" s="211"/>
      <c r="L503" s="216"/>
      <c r="M503" s="217"/>
      <c r="N503" s="218"/>
      <c r="O503" s="218"/>
      <c r="P503" s="218"/>
      <c r="Q503" s="218"/>
      <c r="R503" s="218"/>
      <c r="S503" s="218"/>
      <c r="T503" s="219"/>
      <c r="AT503" s="220" t="s">
        <v>161</v>
      </c>
      <c r="AU503" s="220" t="s">
        <v>85</v>
      </c>
      <c r="AV503" s="13" t="s">
        <v>85</v>
      </c>
      <c r="AW503" s="13" t="s">
        <v>33</v>
      </c>
      <c r="AX503" s="13" t="s">
        <v>76</v>
      </c>
      <c r="AY503" s="220" t="s">
        <v>150</v>
      </c>
    </row>
    <row r="504" spans="1:65" s="13" customFormat="1">
      <c r="B504" s="210"/>
      <c r="C504" s="211"/>
      <c r="D504" s="205" t="s">
        <v>161</v>
      </c>
      <c r="E504" s="212" t="s">
        <v>1</v>
      </c>
      <c r="F504" s="213" t="s">
        <v>717</v>
      </c>
      <c r="G504" s="211"/>
      <c r="H504" s="214">
        <v>4.0010000000000003</v>
      </c>
      <c r="I504" s="215"/>
      <c r="J504" s="211"/>
      <c r="K504" s="211"/>
      <c r="L504" s="216"/>
      <c r="M504" s="217"/>
      <c r="N504" s="218"/>
      <c r="O504" s="218"/>
      <c r="P504" s="218"/>
      <c r="Q504" s="218"/>
      <c r="R504" s="218"/>
      <c r="S504" s="218"/>
      <c r="T504" s="219"/>
      <c r="AT504" s="220" t="s">
        <v>161</v>
      </c>
      <c r="AU504" s="220" t="s">
        <v>85</v>
      </c>
      <c r="AV504" s="13" t="s">
        <v>85</v>
      </c>
      <c r="AW504" s="13" t="s">
        <v>33</v>
      </c>
      <c r="AX504" s="13" t="s">
        <v>76</v>
      </c>
      <c r="AY504" s="220" t="s">
        <v>150</v>
      </c>
    </row>
    <row r="505" spans="1:65" s="14" customFormat="1">
      <c r="B505" s="221"/>
      <c r="C505" s="222"/>
      <c r="D505" s="205" t="s">
        <v>161</v>
      </c>
      <c r="E505" s="223" t="s">
        <v>1</v>
      </c>
      <c r="F505" s="224" t="s">
        <v>163</v>
      </c>
      <c r="G505" s="222"/>
      <c r="H505" s="225">
        <v>84.817999999999998</v>
      </c>
      <c r="I505" s="226"/>
      <c r="J505" s="222"/>
      <c r="K505" s="222"/>
      <c r="L505" s="227"/>
      <c r="M505" s="228"/>
      <c r="N505" s="229"/>
      <c r="O505" s="229"/>
      <c r="P505" s="229"/>
      <c r="Q505" s="229"/>
      <c r="R505" s="229"/>
      <c r="S505" s="229"/>
      <c r="T505" s="230"/>
      <c r="AT505" s="231" t="s">
        <v>161</v>
      </c>
      <c r="AU505" s="231" t="s">
        <v>85</v>
      </c>
      <c r="AV505" s="14" t="s">
        <v>157</v>
      </c>
      <c r="AW505" s="14" t="s">
        <v>33</v>
      </c>
      <c r="AX505" s="14" t="s">
        <v>83</v>
      </c>
      <c r="AY505" s="231" t="s">
        <v>150</v>
      </c>
    </row>
    <row r="506" spans="1:65" s="2" customFormat="1" ht="24.2" customHeight="1">
      <c r="A506" s="35"/>
      <c r="B506" s="36"/>
      <c r="C506" s="192" t="s">
        <v>718</v>
      </c>
      <c r="D506" s="192" t="s">
        <v>152</v>
      </c>
      <c r="E506" s="193" t="s">
        <v>719</v>
      </c>
      <c r="F506" s="194" t="s">
        <v>720</v>
      </c>
      <c r="G506" s="195" t="s">
        <v>265</v>
      </c>
      <c r="H506" s="196">
        <v>11.366</v>
      </c>
      <c r="I506" s="197"/>
      <c r="J506" s="198">
        <f>ROUND(I506*H506,2)</f>
        <v>0</v>
      </c>
      <c r="K506" s="194" t="s">
        <v>156</v>
      </c>
      <c r="L506" s="40"/>
      <c r="M506" s="199" t="s">
        <v>1</v>
      </c>
      <c r="N506" s="200" t="s">
        <v>41</v>
      </c>
      <c r="O506" s="72"/>
      <c r="P506" s="201">
        <f>O506*H506</f>
        <v>0</v>
      </c>
      <c r="Q506" s="201">
        <v>0</v>
      </c>
      <c r="R506" s="201">
        <f>Q506*H506</f>
        <v>0</v>
      </c>
      <c r="S506" s="201">
        <v>4.2999999999999997E-2</v>
      </c>
      <c r="T506" s="202">
        <f>S506*H506</f>
        <v>0.48873799999999995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203" t="s">
        <v>157</v>
      </c>
      <c r="AT506" s="203" t="s">
        <v>152</v>
      </c>
      <c r="AU506" s="203" t="s">
        <v>85</v>
      </c>
      <c r="AY506" s="18" t="s">
        <v>150</v>
      </c>
      <c r="BE506" s="204">
        <f>IF(N506="základní",J506,0)</f>
        <v>0</v>
      </c>
      <c r="BF506" s="204">
        <f>IF(N506="snížená",J506,0)</f>
        <v>0</v>
      </c>
      <c r="BG506" s="204">
        <f>IF(N506="zákl. přenesená",J506,0)</f>
        <v>0</v>
      </c>
      <c r="BH506" s="204">
        <f>IF(N506="sníž. přenesená",J506,0)</f>
        <v>0</v>
      </c>
      <c r="BI506" s="204">
        <f>IF(N506="nulová",J506,0)</f>
        <v>0</v>
      </c>
      <c r="BJ506" s="18" t="s">
        <v>83</v>
      </c>
      <c r="BK506" s="204">
        <f>ROUND(I506*H506,2)</f>
        <v>0</v>
      </c>
      <c r="BL506" s="18" t="s">
        <v>157</v>
      </c>
      <c r="BM506" s="203" t="s">
        <v>721</v>
      </c>
    </row>
    <row r="507" spans="1:65" s="2" customFormat="1" ht="19.5">
      <c r="A507" s="35"/>
      <c r="B507" s="36"/>
      <c r="C507" s="37"/>
      <c r="D507" s="205" t="s">
        <v>159</v>
      </c>
      <c r="E507" s="37"/>
      <c r="F507" s="206" t="s">
        <v>722</v>
      </c>
      <c r="G507" s="37"/>
      <c r="H507" s="37"/>
      <c r="I507" s="207"/>
      <c r="J507" s="37"/>
      <c r="K507" s="37"/>
      <c r="L507" s="40"/>
      <c r="M507" s="208"/>
      <c r="N507" s="209"/>
      <c r="O507" s="72"/>
      <c r="P507" s="72"/>
      <c r="Q507" s="72"/>
      <c r="R507" s="72"/>
      <c r="S507" s="72"/>
      <c r="T507" s="73"/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T507" s="18" t="s">
        <v>159</v>
      </c>
      <c r="AU507" s="18" t="s">
        <v>85</v>
      </c>
    </row>
    <row r="508" spans="1:65" s="15" customFormat="1">
      <c r="B508" s="236"/>
      <c r="C508" s="237"/>
      <c r="D508" s="205" t="s">
        <v>161</v>
      </c>
      <c r="E508" s="238" t="s">
        <v>1</v>
      </c>
      <c r="F508" s="239" t="s">
        <v>712</v>
      </c>
      <c r="G508" s="237"/>
      <c r="H508" s="238" t="s">
        <v>1</v>
      </c>
      <c r="I508" s="240"/>
      <c r="J508" s="237"/>
      <c r="K508" s="237"/>
      <c r="L508" s="241"/>
      <c r="M508" s="242"/>
      <c r="N508" s="243"/>
      <c r="O508" s="243"/>
      <c r="P508" s="243"/>
      <c r="Q508" s="243"/>
      <c r="R508" s="243"/>
      <c r="S508" s="243"/>
      <c r="T508" s="244"/>
      <c r="AT508" s="245" t="s">
        <v>161</v>
      </c>
      <c r="AU508" s="245" t="s">
        <v>85</v>
      </c>
      <c r="AV508" s="15" t="s">
        <v>83</v>
      </c>
      <c r="AW508" s="15" t="s">
        <v>33</v>
      </c>
      <c r="AX508" s="15" t="s">
        <v>76</v>
      </c>
      <c r="AY508" s="245" t="s">
        <v>150</v>
      </c>
    </row>
    <row r="509" spans="1:65" s="13" customFormat="1">
      <c r="B509" s="210"/>
      <c r="C509" s="211"/>
      <c r="D509" s="205" t="s">
        <v>161</v>
      </c>
      <c r="E509" s="212" t="s">
        <v>1</v>
      </c>
      <c r="F509" s="213" t="s">
        <v>723</v>
      </c>
      <c r="G509" s="211"/>
      <c r="H509" s="214">
        <v>3.3540000000000001</v>
      </c>
      <c r="I509" s="215"/>
      <c r="J509" s="211"/>
      <c r="K509" s="211"/>
      <c r="L509" s="216"/>
      <c r="M509" s="217"/>
      <c r="N509" s="218"/>
      <c r="O509" s="218"/>
      <c r="P509" s="218"/>
      <c r="Q509" s="218"/>
      <c r="R509" s="218"/>
      <c r="S509" s="218"/>
      <c r="T509" s="219"/>
      <c r="AT509" s="220" t="s">
        <v>161</v>
      </c>
      <c r="AU509" s="220" t="s">
        <v>85</v>
      </c>
      <c r="AV509" s="13" t="s">
        <v>85</v>
      </c>
      <c r="AW509" s="13" t="s">
        <v>33</v>
      </c>
      <c r="AX509" s="13" t="s">
        <v>76</v>
      </c>
      <c r="AY509" s="220" t="s">
        <v>150</v>
      </c>
    </row>
    <row r="510" spans="1:65" s="13" customFormat="1">
      <c r="B510" s="210"/>
      <c r="C510" s="211"/>
      <c r="D510" s="205" t="s">
        <v>161</v>
      </c>
      <c r="E510" s="212" t="s">
        <v>1</v>
      </c>
      <c r="F510" s="213" t="s">
        <v>693</v>
      </c>
      <c r="G510" s="211"/>
      <c r="H510" s="214">
        <v>3.72</v>
      </c>
      <c r="I510" s="215"/>
      <c r="J510" s="211"/>
      <c r="K510" s="211"/>
      <c r="L510" s="216"/>
      <c r="M510" s="217"/>
      <c r="N510" s="218"/>
      <c r="O510" s="218"/>
      <c r="P510" s="218"/>
      <c r="Q510" s="218"/>
      <c r="R510" s="218"/>
      <c r="S510" s="218"/>
      <c r="T510" s="219"/>
      <c r="AT510" s="220" t="s">
        <v>161</v>
      </c>
      <c r="AU510" s="220" t="s">
        <v>85</v>
      </c>
      <c r="AV510" s="13" t="s">
        <v>85</v>
      </c>
      <c r="AW510" s="13" t="s">
        <v>33</v>
      </c>
      <c r="AX510" s="13" t="s">
        <v>76</v>
      </c>
      <c r="AY510" s="220" t="s">
        <v>150</v>
      </c>
    </row>
    <row r="511" spans="1:65" s="15" customFormat="1">
      <c r="B511" s="236"/>
      <c r="C511" s="237"/>
      <c r="D511" s="205" t="s">
        <v>161</v>
      </c>
      <c r="E511" s="238" t="s">
        <v>1</v>
      </c>
      <c r="F511" s="239" t="s">
        <v>668</v>
      </c>
      <c r="G511" s="237"/>
      <c r="H511" s="238" t="s">
        <v>1</v>
      </c>
      <c r="I511" s="240"/>
      <c r="J511" s="237"/>
      <c r="K511" s="237"/>
      <c r="L511" s="241"/>
      <c r="M511" s="242"/>
      <c r="N511" s="243"/>
      <c r="O511" s="243"/>
      <c r="P511" s="243"/>
      <c r="Q511" s="243"/>
      <c r="R511" s="243"/>
      <c r="S511" s="243"/>
      <c r="T511" s="244"/>
      <c r="AT511" s="245" t="s">
        <v>161</v>
      </c>
      <c r="AU511" s="245" t="s">
        <v>85</v>
      </c>
      <c r="AV511" s="15" t="s">
        <v>83</v>
      </c>
      <c r="AW511" s="15" t="s">
        <v>33</v>
      </c>
      <c r="AX511" s="15" t="s">
        <v>76</v>
      </c>
      <c r="AY511" s="245" t="s">
        <v>150</v>
      </c>
    </row>
    <row r="512" spans="1:65" s="13" customFormat="1">
      <c r="B512" s="210"/>
      <c r="C512" s="211"/>
      <c r="D512" s="205" t="s">
        <v>161</v>
      </c>
      <c r="E512" s="212" t="s">
        <v>1</v>
      </c>
      <c r="F512" s="213" t="s">
        <v>694</v>
      </c>
      <c r="G512" s="211"/>
      <c r="H512" s="214">
        <v>4.2919999999999998</v>
      </c>
      <c r="I512" s="215"/>
      <c r="J512" s="211"/>
      <c r="K512" s="211"/>
      <c r="L512" s="216"/>
      <c r="M512" s="217"/>
      <c r="N512" s="218"/>
      <c r="O512" s="218"/>
      <c r="P512" s="218"/>
      <c r="Q512" s="218"/>
      <c r="R512" s="218"/>
      <c r="S512" s="218"/>
      <c r="T512" s="219"/>
      <c r="AT512" s="220" t="s">
        <v>161</v>
      </c>
      <c r="AU512" s="220" t="s">
        <v>85</v>
      </c>
      <c r="AV512" s="13" t="s">
        <v>85</v>
      </c>
      <c r="AW512" s="13" t="s">
        <v>33</v>
      </c>
      <c r="AX512" s="13" t="s">
        <v>76</v>
      </c>
      <c r="AY512" s="220" t="s">
        <v>150</v>
      </c>
    </row>
    <row r="513" spans="1:65" s="14" customFormat="1">
      <c r="B513" s="221"/>
      <c r="C513" s="222"/>
      <c r="D513" s="205" t="s">
        <v>161</v>
      </c>
      <c r="E513" s="223" t="s">
        <v>1</v>
      </c>
      <c r="F513" s="224" t="s">
        <v>163</v>
      </c>
      <c r="G513" s="222"/>
      <c r="H513" s="225">
        <v>11.366</v>
      </c>
      <c r="I513" s="226"/>
      <c r="J513" s="222"/>
      <c r="K513" s="222"/>
      <c r="L513" s="227"/>
      <c r="M513" s="228"/>
      <c r="N513" s="229"/>
      <c r="O513" s="229"/>
      <c r="P513" s="229"/>
      <c r="Q513" s="229"/>
      <c r="R513" s="229"/>
      <c r="S513" s="229"/>
      <c r="T513" s="230"/>
      <c r="AT513" s="231" t="s">
        <v>161</v>
      </c>
      <c r="AU513" s="231" t="s">
        <v>85</v>
      </c>
      <c r="AV513" s="14" t="s">
        <v>157</v>
      </c>
      <c r="AW513" s="14" t="s">
        <v>33</v>
      </c>
      <c r="AX513" s="14" t="s">
        <v>83</v>
      </c>
      <c r="AY513" s="231" t="s">
        <v>150</v>
      </c>
    </row>
    <row r="514" spans="1:65" s="2" customFormat="1" ht="21.75" customHeight="1">
      <c r="A514" s="35"/>
      <c r="B514" s="36"/>
      <c r="C514" s="192" t="s">
        <v>724</v>
      </c>
      <c r="D514" s="192" t="s">
        <v>152</v>
      </c>
      <c r="E514" s="193" t="s">
        <v>725</v>
      </c>
      <c r="F514" s="194" t="s">
        <v>726</v>
      </c>
      <c r="G514" s="195" t="s">
        <v>363</v>
      </c>
      <c r="H514" s="196">
        <v>3.81</v>
      </c>
      <c r="I514" s="197"/>
      <c r="J514" s="198">
        <f>ROUND(I514*H514,2)</f>
        <v>0</v>
      </c>
      <c r="K514" s="194" t="s">
        <v>156</v>
      </c>
      <c r="L514" s="40"/>
      <c r="M514" s="199" t="s">
        <v>1</v>
      </c>
      <c r="N514" s="200" t="s">
        <v>41</v>
      </c>
      <c r="O514" s="72"/>
      <c r="P514" s="201">
        <f>O514*H514</f>
        <v>0</v>
      </c>
      <c r="Q514" s="201">
        <v>0</v>
      </c>
      <c r="R514" s="201">
        <f>Q514*H514</f>
        <v>0</v>
      </c>
      <c r="S514" s="201">
        <v>6.4999999999999997E-3</v>
      </c>
      <c r="T514" s="202">
        <f>S514*H514</f>
        <v>2.4764999999999999E-2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203" t="s">
        <v>157</v>
      </c>
      <c r="AT514" s="203" t="s">
        <v>152</v>
      </c>
      <c r="AU514" s="203" t="s">
        <v>85</v>
      </c>
      <c r="AY514" s="18" t="s">
        <v>150</v>
      </c>
      <c r="BE514" s="204">
        <f>IF(N514="základní",J514,0)</f>
        <v>0</v>
      </c>
      <c r="BF514" s="204">
        <f>IF(N514="snížená",J514,0)</f>
        <v>0</v>
      </c>
      <c r="BG514" s="204">
        <f>IF(N514="zákl. přenesená",J514,0)</f>
        <v>0</v>
      </c>
      <c r="BH514" s="204">
        <f>IF(N514="sníž. přenesená",J514,0)</f>
        <v>0</v>
      </c>
      <c r="BI514" s="204">
        <f>IF(N514="nulová",J514,0)</f>
        <v>0</v>
      </c>
      <c r="BJ514" s="18" t="s">
        <v>83</v>
      </c>
      <c r="BK514" s="204">
        <f>ROUND(I514*H514,2)</f>
        <v>0</v>
      </c>
      <c r="BL514" s="18" t="s">
        <v>157</v>
      </c>
      <c r="BM514" s="203" t="s">
        <v>727</v>
      </c>
    </row>
    <row r="515" spans="1:65" s="2" customFormat="1" ht="19.5">
      <c r="A515" s="35"/>
      <c r="B515" s="36"/>
      <c r="C515" s="37"/>
      <c r="D515" s="205" t="s">
        <v>159</v>
      </c>
      <c r="E515" s="37"/>
      <c r="F515" s="206" t="s">
        <v>728</v>
      </c>
      <c r="G515" s="37"/>
      <c r="H515" s="37"/>
      <c r="I515" s="207"/>
      <c r="J515" s="37"/>
      <c r="K515" s="37"/>
      <c r="L515" s="40"/>
      <c r="M515" s="208"/>
      <c r="N515" s="209"/>
      <c r="O515" s="72"/>
      <c r="P515" s="72"/>
      <c r="Q515" s="72"/>
      <c r="R515" s="72"/>
      <c r="S515" s="72"/>
      <c r="T515" s="73"/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T515" s="18" t="s">
        <v>159</v>
      </c>
      <c r="AU515" s="18" t="s">
        <v>85</v>
      </c>
    </row>
    <row r="516" spans="1:65" s="15" customFormat="1">
      <c r="B516" s="236"/>
      <c r="C516" s="237"/>
      <c r="D516" s="205" t="s">
        <v>161</v>
      </c>
      <c r="E516" s="238" t="s">
        <v>1</v>
      </c>
      <c r="F516" s="239" t="s">
        <v>729</v>
      </c>
      <c r="G516" s="237"/>
      <c r="H516" s="238" t="s">
        <v>1</v>
      </c>
      <c r="I516" s="240"/>
      <c r="J516" s="237"/>
      <c r="K516" s="237"/>
      <c r="L516" s="241"/>
      <c r="M516" s="242"/>
      <c r="N516" s="243"/>
      <c r="O516" s="243"/>
      <c r="P516" s="243"/>
      <c r="Q516" s="243"/>
      <c r="R516" s="243"/>
      <c r="S516" s="243"/>
      <c r="T516" s="244"/>
      <c r="AT516" s="245" t="s">
        <v>161</v>
      </c>
      <c r="AU516" s="245" t="s">
        <v>85</v>
      </c>
      <c r="AV516" s="15" t="s">
        <v>83</v>
      </c>
      <c r="AW516" s="15" t="s">
        <v>33</v>
      </c>
      <c r="AX516" s="15" t="s">
        <v>76</v>
      </c>
      <c r="AY516" s="245" t="s">
        <v>150</v>
      </c>
    </row>
    <row r="517" spans="1:65" s="13" customFormat="1">
      <c r="B517" s="210"/>
      <c r="C517" s="211"/>
      <c r="D517" s="205" t="s">
        <v>161</v>
      </c>
      <c r="E517" s="212" t="s">
        <v>1</v>
      </c>
      <c r="F517" s="213" t="s">
        <v>730</v>
      </c>
      <c r="G517" s="211"/>
      <c r="H517" s="214">
        <v>3.15</v>
      </c>
      <c r="I517" s="215"/>
      <c r="J517" s="211"/>
      <c r="K517" s="211"/>
      <c r="L517" s="216"/>
      <c r="M517" s="217"/>
      <c r="N517" s="218"/>
      <c r="O517" s="218"/>
      <c r="P517" s="218"/>
      <c r="Q517" s="218"/>
      <c r="R517" s="218"/>
      <c r="S517" s="218"/>
      <c r="T517" s="219"/>
      <c r="AT517" s="220" t="s">
        <v>161</v>
      </c>
      <c r="AU517" s="220" t="s">
        <v>85</v>
      </c>
      <c r="AV517" s="13" t="s">
        <v>85</v>
      </c>
      <c r="AW517" s="13" t="s">
        <v>33</v>
      </c>
      <c r="AX517" s="13" t="s">
        <v>76</v>
      </c>
      <c r="AY517" s="220" t="s">
        <v>150</v>
      </c>
    </row>
    <row r="518" spans="1:65" s="13" customFormat="1">
      <c r="B518" s="210"/>
      <c r="C518" s="211"/>
      <c r="D518" s="205" t="s">
        <v>161</v>
      </c>
      <c r="E518" s="212" t="s">
        <v>1</v>
      </c>
      <c r="F518" s="213" t="s">
        <v>731</v>
      </c>
      <c r="G518" s="211"/>
      <c r="H518" s="214">
        <v>0.66</v>
      </c>
      <c r="I518" s="215"/>
      <c r="J518" s="211"/>
      <c r="K518" s="211"/>
      <c r="L518" s="216"/>
      <c r="M518" s="217"/>
      <c r="N518" s="218"/>
      <c r="O518" s="218"/>
      <c r="P518" s="218"/>
      <c r="Q518" s="218"/>
      <c r="R518" s="218"/>
      <c r="S518" s="218"/>
      <c r="T518" s="219"/>
      <c r="AT518" s="220" t="s">
        <v>161</v>
      </c>
      <c r="AU518" s="220" t="s">
        <v>85</v>
      </c>
      <c r="AV518" s="13" t="s">
        <v>85</v>
      </c>
      <c r="AW518" s="13" t="s">
        <v>33</v>
      </c>
      <c r="AX518" s="13" t="s">
        <v>76</v>
      </c>
      <c r="AY518" s="220" t="s">
        <v>150</v>
      </c>
    </row>
    <row r="519" spans="1:65" s="14" customFormat="1">
      <c r="B519" s="221"/>
      <c r="C519" s="222"/>
      <c r="D519" s="205" t="s">
        <v>161</v>
      </c>
      <c r="E519" s="223" t="s">
        <v>1</v>
      </c>
      <c r="F519" s="224" t="s">
        <v>163</v>
      </c>
      <c r="G519" s="222"/>
      <c r="H519" s="225">
        <v>3.81</v>
      </c>
      <c r="I519" s="226"/>
      <c r="J519" s="222"/>
      <c r="K519" s="222"/>
      <c r="L519" s="227"/>
      <c r="M519" s="228"/>
      <c r="N519" s="229"/>
      <c r="O519" s="229"/>
      <c r="P519" s="229"/>
      <c r="Q519" s="229"/>
      <c r="R519" s="229"/>
      <c r="S519" s="229"/>
      <c r="T519" s="230"/>
      <c r="AT519" s="231" t="s">
        <v>161</v>
      </c>
      <c r="AU519" s="231" t="s">
        <v>85</v>
      </c>
      <c r="AV519" s="14" t="s">
        <v>157</v>
      </c>
      <c r="AW519" s="14" t="s">
        <v>33</v>
      </c>
      <c r="AX519" s="14" t="s">
        <v>83</v>
      </c>
      <c r="AY519" s="231" t="s">
        <v>150</v>
      </c>
    </row>
    <row r="520" spans="1:65" s="2" customFormat="1" ht="37.9" customHeight="1">
      <c r="A520" s="35"/>
      <c r="B520" s="36"/>
      <c r="C520" s="192" t="s">
        <v>732</v>
      </c>
      <c r="D520" s="192" t="s">
        <v>152</v>
      </c>
      <c r="E520" s="193" t="s">
        <v>733</v>
      </c>
      <c r="F520" s="194" t="s">
        <v>734</v>
      </c>
      <c r="G520" s="195" t="s">
        <v>265</v>
      </c>
      <c r="H520" s="196">
        <v>880.04600000000005</v>
      </c>
      <c r="I520" s="197"/>
      <c r="J520" s="198">
        <f>ROUND(I520*H520,2)</f>
        <v>0</v>
      </c>
      <c r="K520" s="194" t="s">
        <v>156</v>
      </c>
      <c r="L520" s="40"/>
      <c r="M520" s="199" t="s">
        <v>1</v>
      </c>
      <c r="N520" s="200" t="s">
        <v>41</v>
      </c>
      <c r="O520" s="72"/>
      <c r="P520" s="201">
        <f>O520*H520</f>
        <v>0</v>
      </c>
      <c r="Q520" s="201">
        <v>0</v>
      </c>
      <c r="R520" s="201">
        <f>Q520*H520</f>
        <v>0</v>
      </c>
      <c r="S520" s="201">
        <v>2.3E-2</v>
      </c>
      <c r="T520" s="202">
        <f>S520*H520</f>
        <v>20.241058000000002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03" t="s">
        <v>157</v>
      </c>
      <c r="AT520" s="203" t="s">
        <v>152</v>
      </c>
      <c r="AU520" s="203" t="s">
        <v>85</v>
      </c>
      <c r="AY520" s="18" t="s">
        <v>150</v>
      </c>
      <c r="BE520" s="204">
        <f>IF(N520="základní",J520,0)</f>
        <v>0</v>
      </c>
      <c r="BF520" s="204">
        <f>IF(N520="snížená",J520,0)</f>
        <v>0</v>
      </c>
      <c r="BG520" s="204">
        <f>IF(N520="zákl. přenesená",J520,0)</f>
        <v>0</v>
      </c>
      <c r="BH520" s="204">
        <f>IF(N520="sníž. přenesená",J520,0)</f>
        <v>0</v>
      </c>
      <c r="BI520" s="204">
        <f>IF(N520="nulová",J520,0)</f>
        <v>0</v>
      </c>
      <c r="BJ520" s="18" t="s">
        <v>83</v>
      </c>
      <c r="BK520" s="204">
        <f>ROUND(I520*H520,2)</f>
        <v>0</v>
      </c>
      <c r="BL520" s="18" t="s">
        <v>157</v>
      </c>
      <c r="BM520" s="203" t="s">
        <v>735</v>
      </c>
    </row>
    <row r="521" spans="1:65" s="2" customFormat="1" ht="29.25">
      <c r="A521" s="35"/>
      <c r="B521" s="36"/>
      <c r="C521" s="37"/>
      <c r="D521" s="205" t="s">
        <v>159</v>
      </c>
      <c r="E521" s="37"/>
      <c r="F521" s="206" t="s">
        <v>736</v>
      </c>
      <c r="G521" s="37"/>
      <c r="H521" s="37"/>
      <c r="I521" s="207"/>
      <c r="J521" s="37"/>
      <c r="K521" s="37"/>
      <c r="L521" s="40"/>
      <c r="M521" s="208"/>
      <c r="N521" s="209"/>
      <c r="O521" s="72"/>
      <c r="P521" s="72"/>
      <c r="Q521" s="72"/>
      <c r="R521" s="72"/>
      <c r="S521" s="72"/>
      <c r="T521" s="73"/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T521" s="18" t="s">
        <v>159</v>
      </c>
      <c r="AU521" s="18" t="s">
        <v>85</v>
      </c>
    </row>
    <row r="522" spans="1:65" s="2" customFormat="1" ht="24.2" customHeight="1">
      <c r="A522" s="35"/>
      <c r="B522" s="36"/>
      <c r="C522" s="192" t="s">
        <v>737</v>
      </c>
      <c r="D522" s="192" t="s">
        <v>152</v>
      </c>
      <c r="E522" s="193" t="s">
        <v>738</v>
      </c>
      <c r="F522" s="194" t="s">
        <v>739</v>
      </c>
      <c r="G522" s="195" t="s">
        <v>265</v>
      </c>
      <c r="H522" s="196">
        <v>167.00299999999999</v>
      </c>
      <c r="I522" s="197"/>
      <c r="J522" s="198">
        <f>ROUND(I522*H522,2)</f>
        <v>0</v>
      </c>
      <c r="K522" s="194" t="s">
        <v>156</v>
      </c>
      <c r="L522" s="40"/>
      <c r="M522" s="199" t="s">
        <v>1</v>
      </c>
      <c r="N522" s="200" t="s">
        <v>41</v>
      </c>
      <c r="O522" s="72"/>
      <c r="P522" s="201">
        <f>O522*H522</f>
        <v>0</v>
      </c>
      <c r="Q522" s="201">
        <v>0</v>
      </c>
      <c r="R522" s="201">
        <f>Q522*H522</f>
        <v>0</v>
      </c>
      <c r="S522" s="201">
        <v>8.8999999999999996E-2</v>
      </c>
      <c r="T522" s="202">
        <f>S522*H522</f>
        <v>14.863266999999999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203" t="s">
        <v>157</v>
      </c>
      <c r="AT522" s="203" t="s">
        <v>152</v>
      </c>
      <c r="AU522" s="203" t="s">
        <v>85</v>
      </c>
      <c r="AY522" s="18" t="s">
        <v>150</v>
      </c>
      <c r="BE522" s="204">
        <f>IF(N522="základní",J522,0)</f>
        <v>0</v>
      </c>
      <c r="BF522" s="204">
        <f>IF(N522="snížená",J522,0)</f>
        <v>0</v>
      </c>
      <c r="BG522" s="204">
        <f>IF(N522="zákl. přenesená",J522,0)</f>
        <v>0</v>
      </c>
      <c r="BH522" s="204">
        <f>IF(N522="sníž. přenesená",J522,0)</f>
        <v>0</v>
      </c>
      <c r="BI522" s="204">
        <f>IF(N522="nulová",J522,0)</f>
        <v>0</v>
      </c>
      <c r="BJ522" s="18" t="s">
        <v>83</v>
      </c>
      <c r="BK522" s="204">
        <f>ROUND(I522*H522,2)</f>
        <v>0</v>
      </c>
      <c r="BL522" s="18" t="s">
        <v>157</v>
      </c>
      <c r="BM522" s="203" t="s">
        <v>740</v>
      </c>
    </row>
    <row r="523" spans="1:65" s="2" customFormat="1" ht="29.25">
      <c r="A523" s="35"/>
      <c r="B523" s="36"/>
      <c r="C523" s="37"/>
      <c r="D523" s="205" t="s">
        <v>159</v>
      </c>
      <c r="E523" s="37"/>
      <c r="F523" s="206" t="s">
        <v>741</v>
      </c>
      <c r="G523" s="37"/>
      <c r="H523" s="37"/>
      <c r="I523" s="207"/>
      <c r="J523" s="37"/>
      <c r="K523" s="37"/>
      <c r="L523" s="40"/>
      <c r="M523" s="208"/>
      <c r="N523" s="209"/>
      <c r="O523" s="72"/>
      <c r="P523" s="72"/>
      <c r="Q523" s="72"/>
      <c r="R523" s="72"/>
      <c r="S523" s="72"/>
      <c r="T523" s="73"/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T523" s="18" t="s">
        <v>159</v>
      </c>
      <c r="AU523" s="18" t="s">
        <v>85</v>
      </c>
    </row>
    <row r="524" spans="1:65" s="13" customFormat="1">
      <c r="B524" s="210"/>
      <c r="C524" s="211"/>
      <c r="D524" s="205" t="s">
        <v>161</v>
      </c>
      <c r="E524" s="212" t="s">
        <v>1</v>
      </c>
      <c r="F524" s="213" t="s">
        <v>742</v>
      </c>
      <c r="G524" s="211"/>
      <c r="H524" s="214">
        <v>11.141999999999999</v>
      </c>
      <c r="I524" s="215"/>
      <c r="J524" s="211"/>
      <c r="K524" s="211"/>
      <c r="L524" s="216"/>
      <c r="M524" s="217"/>
      <c r="N524" s="218"/>
      <c r="O524" s="218"/>
      <c r="P524" s="218"/>
      <c r="Q524" s="218"/>
      <c r="R524" s="218"/>
      <c r="S524" s="218"/>
      <c r="T524" s="219"/>
      <c r="AT524" s="220" t="s">
        <v>161</v>
      </c>
      <c r="AU524" s="220" t="s">
        <v>85</v>
      </c>
      <c r="AV524" s="13" t="s">
        <v>85</v>
      </c>
      <c r="AW524" s="13" t="s">
        <v>33</v>
      </c>
      <c r="AX524" s="13" t="s">
        <v>76</v>
      </c>
      <c r="AY524" s="220" t="s">
        <v>150</v>
      </c>
    </row>
    <row r="525" spans="1:65" s="13" customFormat="1">
      <c r="B525" s="210"/>
      <c r="C525" s="211"/>
      <c r="D525" s="205" t="s">
        <v>161</v>
      </c>
      <c r="E525" s="212" t="s">
        <v>1</v>
      </c>
      <c r="F525" s="213" t="s">
        <v>743</v>
      </c>
      <c r="G525" s="211"/>
      <c r="H525" s="214">
        <v>71.641999999999996</v>
      </c>
      <c r="I525" s="215"/>
      <c r="J525" s="211"/>
      <c r="K525" s="211"/>
      <c r="L525" s="216"/>
      <c r="M525" s="217"/>
      <c r="N525" s="218"/>
      <c r="O525" s="218"/>
      <c r="P525" s="218"/>
      <c r="Q525" s="218"/>
      <c r="R525" s="218"/>
      <c r="S525" s="218"/>
      <c r="T525" s="219"/>
      <c r="AT525" s="220" t="s">
        <v>161</v>
      </c>
      <c r="AU525" s="220" t="s">
        <v>85</v>
      </c>
      <c r="AV525" s="13" t="s">
        <v>85</v>
      </c>
      <c r="AW525" s="13" t="s">
        <v>33</v>
      </c>
      <c r="AX525" s="13" t="s">
        <v>76</v>
      </c>
      <c r="AY525" s="220" t="s">
        <v>150</v>
      </c>
    </row>
    <row r="526" spans="1:65" s="13" customFormat="1">
      <c r="B526" s="210"/>
      <c r="C526" s="211"/>
      <c r="D526" s="205" t="s">
        <v>161</v>
      </c>
      <c r="E526" s="212" t="s">
        <v>1</v>
      </c>
      <c r="F526" s="213" t="s">
        <v>744</v>
      </c>
      <c r="G526" s="211"/>
      <c r="H526" s="214">
        <v>4.6879999999999997</v>
      </c>
      <c r="I526" s="215"/>
      <c r="J526" s="211"/>
      <c r="K526" s="211"/>
      <c r="L526" s="216"/>
      <c r="M526" s="217"/>
      <c r="N526" s="218"/>
      <c r="O526" s="218"/>
      <c r="P526" s="218"/>
      <c r="Q526" s="218"/>
      <c r="R526" s="218"/>
      <c r="S526" s="218"/>
      <c r="T526" s="219"/>
      <c r="AT526" s="220" t="s">
        <v>161</v>
      </c>
      <c r="AU526" s="220" t="s">
        <v>85</v>
      </c>
      <c r="AV526" s="13" t="s">
        <v>85</v>
      </c>
      <c r="AW526" s="13" t="s">
        <v>33</v>
      </c>
      <c r="AX526" s="13" t="s">
        <v>76</v>
      </c>
      <c r="AY526" s="220" t="s">
        <v>150</v>
      </c>
    </row>
    <row r="527" spans="1:65" s="13" customFormat="1">
      <c r="B527" s="210"/>
      <c r="C527" s="211"/>
      <c r="D527" s="205" t="s">
        <v>161</v>
      </c>
      <c r="E527" s="212" t="s">
        <v>1</v>
      </c>
      <c r="F527" s="213" t="s">
        <v>745</v>
      </c>
      <c r="G527" s="211"/>
      <c r="H527" s="214">
        <v>36.57</v>
      </c>
      <c r="I527" s="215"/>
      <c r="J527" s="211"/>
      <c r="K527" s="211"/>
      <c r="L527" s="216"/>
      <c r="M527" s="217"/>
      <c r="N527" s="218"/>
      <c r="O527" s="218"/>
      <c r="P527" s="218"/>
      <c r="Q527" s="218"/>
      <c r="R527" s="218"/>
      <c r="S527" s="218"/>
      <c r="T527" s="219"/>
      <c r="AT527" s="220" t="s">
        <v>161</v>
      </c>
      <c r="AU527" s="220" t="s">
        <v>85</v>
      </c>
      <c r="AV527" s="13" t="s">
        <v>85</v>
      </c>
      <c r="AW527" s="13" t="s">
        <v>33</v>
      </c>
      <c r="AX527" s="13" t="s">
        <v>76</v>
      </c>
      <c r="AY527" s="220" t="s">
        <v>150</v>
      </c>
    </row>
    <row r="528" spans="1:65" s="13" customFormat="1">
      <c r="B528" s="210"/>
      <c r="C528" s="211"/>
      <c r="D528" s="205" t="s">
        <v>161</v>
      </c>
      <c r="E528" s="212" t="s">
        <v>1</v>
      </c>
      <c r="F528" s="213" t="s">
        <v>746</v>
      </c>
      <c r="G528" s="211"/>
      <c r="H528" s="214">
        <v>19.385000000000002</v>
      </c>
      <c r="I528" s="215"/>
      <c r="J528" s="211"/>
      <c r="K528" s="211"/>
      <c r="L528" s="216"/>
      <c r="M528" s="217"/>
      <c r="N528" s="218"/>
      <c r="O528" s="218"/>
      <c r="P528" s="218"/>
      <c r="Q528" s="218"/>
      <c r="R528" s="218"/>
      <c r="S528" s="218"/>
      <c r="T528" s="219"/>
      <c r="AT528" s="220" t="s">
        <v>161</v>
      </c>
      <c r="AU528" s="220" t="s">
        <v>85</v>
      </c>
      <c r="AV528" s="13" t="s">
        <v>85</v>
      </c>
      <c r="AW528" s="13" t="s">
        <v>33</v>
      </c>
      <c r="AX528" s="13" t="s">
        <v>76</v>
      </c>
      <c r="AY528" s="220" t="s">
        <v>150</v>
      </c>
    </row>
    <row r="529" spans="1:65" s="13" customFormat="1">
      <c r="B529" s="210"/>
      <c r="C529" s="211"/>
      <c r="D529" s="205" t="s">
        <v>161</v>
      </c>
      <c r="E529" s="212" t="s">
        <v>1</v>
      </c>
      <c r="F529" s="213" t="s">
        <v>747</v>
      </c>
      <c r="G529" s="211"/>
      <c r="H529" s="214">
        <v>23.576000000000001</v>
      </c>
      <c r="I529" s="215"/>
      <c r="J529" s="211"/>
      <c r="K529" s="211"/>
      <c r="L529" s="216"/>
      <c r="M529" s="217"/>
      <c r="N529" s="218"/>
      <c r="O529" s="218"/>
      <c r="P529" s="218"/>
      <c r="Q529" s="218"/>
      <c r="R529" s="218"/>
      <c r="S529" s="218"/>
      <c r="T529" s="219"/>
      <c r="AT529" s="220" t="s">
        <v>161</v>
      </c>
      <c r="AU529" s="220" t="s">
        <v>85</v>
      </c>
      <c r="AV529" s="13" t="s">
        <v>85</v>
      </c>
      <c r="AW529" s="13" t="s">
        <v>33</v>
      </c>
      <c r="AX529" s="13" t="s">
        <v>76</v>
      </c>
      <c r="AY529" s="220" t="s">
        <v>150</v>
      </c>
    </row>
    <row r="530" spans="1:65" s="14" customFormat="1">
      <c r="B530" s="221"/>
      <c r="C530" s="222"/>
      <c r="D530" s="205" t="s">
        <v>161</v>
      </c>
      <c r="E530" s="223" t="s">
        <v>1</v>
      </c>
      <c r="F530" s="224" t="s">
        <v>163</v>
      </c>
      <c r="G530" s="222"/>
      <c r="H530" s="225">
        <v>167.00299999999999</v>
      </c>
      <c r="I530" s="226"/>
      <c r="J530" s="222"/>
      <c r="K530" s="222"/>
      <c r="L530" s="227"/>
      <c r="M530" s="228"/>
      <c r="N530" s="229"/>
      <c r="O530" s="229"/>
      <c r="P530" s="229"/>
      <c r="Q530" s="229"/>
      <c r="R530" s="229"/>
      <c r="S530" s="229"/>
      <c r="T530" s="230"/>
      <c r="AT530" s="231" t="s">
        <v>161</v>
      </c>
      <c r="AU530" s="231" t="s">
        <v>85</v>
      </c>
      <c r="AV530" s="14" t="s">
        <v>157</v>
      </c>
      <c r="AW530" s="14" t="s">
        <v>33</v>
      </c>
      <c r="AX530" s="14" t="s">
        <v>83</v>
      </c>
      <c r="AY530" s="231" t="s">
        <v>150</v>
      </c>
    </row>
    <row r="531" spans="1:65" s="2" customFormat="1" ht="24.2" customHeight="1">
      <c r="A531" s="35"/>
      <c r="B531" s="36"/>
      <c r="C531" s="192" t="s">
        <v>748</v>
      </c>
      <c r="D531" s="192" t="s">
        <v>152</v>
      </c>
      <c r="E531" s="193" t="s">
        <v>749</v>
      </c>
      <c r="F531" s="194" t="s">
        <v>750</v>
      </c>
      <c r="G531" s="195" t="s">
        <v>363</v>
      </c>
      <c r="H531" s="196">
        <v>3.81</v>
      </c>
      <c r="I531" s="197"/>
      <c r="J531" s="198">
        <f>ROUND(I531*H531,2)</f>
        <v>0</v>
      </c>
      <c r="K531" s="194" t="s">
        <v>156</v>
      </c>
      <c r="L531" s="40"/>
      <c r="M531" s="199" t="s">
        <v>1</v>
      </c>
      <c r="N531" s="200" t="s">
        <v>41</v>
      </c>
      <c r="O531" s="72"/>
      <c r="P531" s="201">
        <f>O531*H531</f>
        <v>0</v>
      </c>
      <c r="Q531" s="201">
        <v>2.7899999999999999E-3</v>
      </c>
      <c r="R531" s="201">
        <f>Q531*H531</f>
        <v>1.0629899999999999E-2</v>
      </c>
      <c r="S531" s="201">
        <v>5.6000000000000001E-2</v>
      </c>
      <c r="T531" s="202">
        <f>S531*H531</f>
        <v>0.21335999999999999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203" t="s">
        <v>157</v>
      </c>
      <c r="AT531" s="203" t="s">
        <v>152</v>
      </c>
      <c r="AU531" s="203" t="s">
        <v>85</v>
      </c>
      <c r="AY531" s="18" t="s">
        <v>150</v>
      </c>
      <c r="BE531" s="204">
        <f>IF(N531="základní",J531,0)</f>
        <v>0</v>
      </c>
      <c r="BF531" s="204">
        <f>IF(N531="snížená",J531,0)</f>
        <v>0</v>
      </c>
      <c r="BG531" s="204">
        <f>IF(N531="zákl. přenesená",J531,0)</f>
        <v>0</v>
      </c>
      <c r="BH531" s="204">
        <f>IF(N531="sníž. přenesená",J531,0)</f>
        <v>0</v>
      </c>
      <c r="BI531" s="204">
        <f>IF(N531="nulová",J531,0)</f>
        <v>0</v>
      </c>
      <c r="BJ531" s="18" t="s">
        <v>83</v>
      </c>
      <c r="BK531" s="204">
        <f>ROUND(I531*H531,2)</f>
        <v>0</v>
      </c>
      <c r="BL531" s="18" t="s">
        <v>157</v>
      </c>
      <c r="BM531" s="203" t="s">
        <v>751</v>
      </c>
    </row>
    <row r="532" spans="1:65" s="2" customFormat="1" ht="29.25">
      <c r="A532" s="35"/>
      <c r="B532" s="36"/>
      <c r="C532" s="37"/>
      <c r="D532" s="205" t="s">
        <v>159</v>
      </c>
      <c r="E532" s="37"/>
      <c r="F532" s="206" t="s">
        <v>752</v>
      </c>
      <c r="G532" s="37"/>
      <c r="H532" s="37"/>
      <c r="I532" s="207"/>
      <c r="J532" s="37"/>
      <c r="K532" s="37"/>
      <c r="L532" s="40"/>
      <c r="M532" s="208"/>
      <c r="N532" s="209"/>
      <c r="O532" s="72"/>
      <c r="P532" s="72"/>
      <c r="Q532" s="72"/>
      <c r="R532" s="72"/>
      <c r="S532" s="72"/>
      <c r="T532" s="73"/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T532" s="18" t="s">
        <v>159</v>
      </c>
      <c r="AU532" s="18" t="s">
        <v>85</v>
      </c>
    </row>
    <row r="533" spans="1:65" s="13" customFormat="1">
      <c r="B533" s="210"/>
      <c r="C533" s="211"/>
      <c r="D533" s="205" t="s">
        <v>161</v>
      </c>
      <c r="E533" s="212" t="s">
        <v>1</v>
      </c>
      <c r="F533" s="213" t="s">
        <v>753</v>
      </c>
      <c r="G533" s="211"/>
      <c r="H533" s="214">
        <v>3.15</v>
      </c>
      <c r="I533" s="215"/>
      <c r="J533" s="211"/>
      <c r="K533" s="211"/>
      <c r="L533" s="216"/>
      <c r="M533" s="217"/>
      <c r="N533" s="218"/>
      <c r="O533" s="218"/>
      <c r="P533" s="218"/>
      <c r="Q533" s="218"/>
      <c r="R533" s="218"/>
      <c r="S533" s="218"/>
      <c r="T533" s="219"/>
      <c r="AT533" s="220" t="s">
        <v>161</v>
      </c>
      <c r="AU533" s="220" t="s">
        <v>85</v>
      </c>
      <c r="AV533" s="13" t="s">
        <v>85</v>
      </c>
      <c r="AW533" s="13" t="s">
        <v>33</v>
      </c>
      <c r="AX533" s="13" t="s">
        <v>76</v>
      </c>
      <c r="AY533" s="220" t="s">
        <v>150</v>
      </c>
    </row>
    <row r="534" spans="1:65" s="13" customFormat="1">
      <c r="B534" s="210"/>
      <c r="C534" s="211"/>
      <c r="D534" s="205" t="s">
        <v>161</v>
      </c>
      <c r="E534" s="212" t="s">
        <v>1</v>
      </c>
      <c r="F534" s="213" t="s">
        <v>731</v>
      </c>
      <c r="G534" s="211"/>
      <c r="H534" s="214">
        <v>0.66</v>
      </c>
      <c r="I534" s="215"/>
      <c r="J534" s="211"/>
      <c r="K534" s="211"/>
      <c r="L534" s="216"/>
      <c r="M534" s="217"/>
      <c r="N534" s="218"/>
      <c r="O534" s="218"/>
      <c r="P534" s="218"/>
      <c r="Q534" s="218"/>
      <c r="R534" s="218"/>
      <c r="S534" s="218"/>
      <c r="T534" s="219"/>
      <c r="AT534" s="220" t="s">
        <v>161</v>
      </c>
      <c r="AU534" s="220" t="s">
        <v>85</v>
      </c>
      <c r="AV534" s="13" t="s">
        <v>85</v>
      </c>
      <c r="AW534" s="13" t="s">
        <v>33</v>
      </c>
      <c r="AX534" s="13" t="s">
        <v>76</v>
      </c>
      <c r="AY534" s="220" t="s">
        <v>150</v>
      </c>
    </row>
    <row r="535" spans="1:65" s="14" customFormat="1">
      <c r="B535" s="221"/>
      <c r="C535" s="222"/>
      <c r="D535" s="205" t="s">
        <v>161</v>
      </c>
      <c r="E535" s="223" t="s">
        <v>1</v>
      </c>
      <c r="F535" s="224" t="s">
        <v>163</v>
      </c>
      <c r="G535" s="222"/>
      <c r="H535" s="225">
        <v>3.81</v>
      </c>
      <c r="I535" s="226"/>
      <c r="J535" s="222"/>
      <c r="K535" s="222"/>
      <c r="L535" s="227"/>
      <c r="M535" s="228"/>
      <c r="N535" s="229"/>
      <c r="O535" s="229"/>
      <c r="P535" s="229"/>
      <c r="Q535" s="229"/>
      <c r="R535" s="229"/>
      <c r="S535" s="229"/>
      <c r="T535" s="230"/>
      <c r="AT535" s="231" t="s">
        <v>161</v>
      </c>
      <c r="AU535" s="231" t="s">
        <v>85</v>
      </c>
      <c r="AV535" s="14" t="s">
        <v>157</v>
      </c>
      <c r="AW535" s="14" t="s">
        <v>33</v>
      </c>
      <c r="AX535" s="14" t="s">
        <v>83</v>
      </c>
      <c r="AY535" s="231" t="s">
        <v>150</v>
      </c>
    </row>
    <row r="536" spans="1:65" s="2" customFormat="1" ht="24.2" customHeight="1">
      <c r="A536" s="35"/>
      <c r="B536" s="36"/>
      <c r="C536" s="192" t="s">
        <v>754</v>
      </c>
      <c r="D536" s="192" t="s">
        <v>152</v>
      </c>
      <c r="E536" s="193" t="s">
        <v>755</v>
      </c>
      <c r="F536" s="194" t="s">
        <v>756</v>
      </c>
      <c r="G536" s="195" t="s">
        <v>363</v>
      </c>
      <c r="H536" s="196">
        <v>54.3</v>
      </c>
      <c r="I536" s="197"/>
      <c r="J536" s="198">
        <f>ROUND(I536*H536,2)</f>
        <v>0</v>
      </c>
      <c r="K536" s="194" t="s">
        <v>156</v>
      </c>
      <c r="L536" s="40"/>
      <c r="M536" s="199" t="s">
        <v>1</v>
      </c>
      <c r="N536" s="200" t="s">
        <v>41</v>
      </c>
      <c r="O536" s="72"/>
      <c r="P536" s="201">
        <f>O536*H536</f>
        <v>0</v>
      </c>
      <c r="Q536" s="201">
        <v>0</v>
      </c>
      <c r="R536" s="201">
        <f>Q536*H536</f>
        <v>0</v>
      </c>
      <c r="S536" s="201">
        <v>0</v>
      </c>
      <c r="T536" s="202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203" t="s">
        <v>157</v>
      </c>
      <c r="AT536" s="203" t="s">
        <v>152</v>
      </c>
      <c r="AU536" s="203" t="s">
        <v>85</v>
      </c>
      <c r="AY536" s="18" t="s">
        <v>150</v>
      </c>
      <c r="BE536" s="204">
        <f>IF(N536="základní",J536,0)</f>
        <v>0</v>
      </c>
      <c r="BF536" s="204">
        <f>IF(N536="snížená",J536,0)</f>
        <v>0</v>
      </c>
      <c r="BG536" s="204">
        <f>IF(N536="zákl. přenesená",J536,0)</f>
        <v>0</v>
      </c>
      <c r="BH536" s="204">
        <f>IF(N536="sníž. přenesená",J536,0)</f>
        <v>0</v>
      </c>
      <c r="BI536" s="204">
        <f>IF(N536="nulová",J536,0)</f>
        <v>0</v>
      </c>
      <c r="BJ536" s="18" t="s">
        <v>83</v>
      </c>
      <c r="BK536" s="204">
        <f>ROUND(I536*H536,2)</f>
        <v>0</v>
      </c>
      <c r="BL536" s="18" t="s">
        <v>157</v>
      </c>
      <c r="BM536" s="203" t="s">
        <v>757</v>
      </c>
    </row>
    <row r="537" spans="1:65" s="2" customFormat="1" ht="19.5">
      <c r="A537" s="35"/>
      <c r="B537" s="36"/>
      <c r="C537" s="37"/>
      <c r="D537" s="205" t="s">
        <v>159</v>
      </c>
      <c r="E537" s="37"/>
      <c r="F537" s="206" t="s">
        <v>758</v>
      </c>
      <c r="G537" s="37"/>
      <c r="H537" s="37"/>
      <c r="I537" s="207"/>
      <c r="J537" s="37"/>
      <c r="K537" s="37"/>
      <c r="L537" s="40"/>
      <c r="M537" s="208"/>
      <c r="N537" s="209"/>
      <c r="O537" s="72"/>
      <c r="P537" s="72"/>
      <c r="Q537" s="72"/>
      <c r="R537" s="72"/>
      <c r="S537" s="72"/>
      <c r="T537" s="73"/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T537" s="18" t="s">
        <v>159</v>
      </c>
      <c r="AU537" s="18" t="s">
        <v>85</v>
      </c>
    </row>
    <row r="538" spans="1:65" s="13" customFormat="1">
      <c r="B538" s="210"/>
      <c r="C538" s="211"/>
      <c r="D538" s="205" t="s">
        <v>161</v>
      </c>
      <c r="E538" s="212" t="s">
        <v>1</v>
      </c>
      <c r="F538" s="213" t="s">
        <v>759</v>
      </c>
      <c r="G538" s="211"/>
      <c r="H538" s="214">
        <v>54.3</v>
      </c>
      <c r="I538" s="215"/>
      <c r="J538" s="211"/>
      <c r="K538" s="211"/>
      <c r="L538" s="216"/>
      <c r="M538" s="217"/>
      <c r="N538" s="218"/>
      <c r="O538" s="218"/>
      <c r="P538" s="218"/>
      <c r="Q538" s="218"/>
      <c r="R538" s="218"/>
      <c r="S538" s="218"/>
      <c r="T538" s="219"/>
      <c r="AT538" s="220" t="s">
        <v>161</v>
      </c>
      <c r="AU538" s="220" t="s">
        <v>85</v>
      </c>
      <c r="AV538" s="13" t="s">
        <v>85</v>
      </c>
      <c r="AW538" s="13" t="s">
        <v>33</v>
      </c>
      <c r="AX538" s="13" t="s">
        <v>76</v>
      </c>
      <c r="AY538" s="220" t="s">
        <v>150</v>
      </c>
    </row>
    <row r="539" spans="1:65" s="14" customFormat="1">
      <c r="B539" s="221"/>
      <c r="C539" s="222"/>
      <c r="D539" s="205" t="s">
        <v>161</v>
      </c>
      <c r="E539" s="223" t="s">
        <v>1</v>
      </c>
      <c r="F539" s="224" t="s">
        <v>163</v>
      </c>
      <c r="G539" s="222"/>
      <c r="H539" s="225">
        <v>54.3</v>
      </c>
      <c r="I539" s="226"/>
      <c r="J539" s="222"/>
      <c r="K539" s="222"/>
      <c r="L539" s="227"/>
      <c r="M539" s="228"/>
      <c r="N539" s="229"/>
      <c r="O539" s="229"/>
      <c r="P539" s="229"/>
      <c r="Q539" s="229"/>
      <c r="R539" s="229"/>
      <c r="S539" s="229"/>
      <c r="T539" s="230"/>
      <c r="AT539" s="231" t="s">
        <v>161</v>
      </c>
      <c r="AU539" s="231" t="s">
        <v>85</v>
      </c>
      <c r="AV539" s="14" t="s">
        <v>157</v>
      </c>
      <c r="AW539" s="14" t="s">
        <v>33</v>
      </c>
      <c r="AX539" s="14" t="s">
        <v>83</v>
      </c>
      <c r="AY539" s="231" t="s">
        <v>150</v>
      </c>
    </row>
    <row r="540" spans="1:65" s="2" customFormat="1" ht="24.2" customHeight="1">
      <c r="A540" s="35"/>
      <c r="B540" s="36"/>
      <c r="C540" s="192" t="s">
        <v>760</v>
      </c>
      <c r="D540" s="192" t="s">
        <v>152</v>
      </c>
      <c r="E540" s="193" t="s">
        <v>761</v>
      </c>
      <c r="F540" s="194" t="s">
        <v>762</v>
      </c>
      <c r="G540" s="195" t="s">
        <v>202</v>
      </c>
      <c r="H540" s="196">
        <v>1</v>
      </c>
      <c r="I540" s="197"/>
      <c r="J540" s="198">
        <f>ROUND(I540*H540,2)</f>
        <v>0</v>
      </c>
      <c r="K540" s="194" t="s">
        <v>321</v>
      </c>
      <c r="L540" s="40"/>
      <c r="M540" s="199" t="s">
        <v>1</v>
      </c>
      <c r="N540" s="200" t="s">
        <v>41</v>
      </c>
      <c r="O540" s="72"/>
      <c r="P540" s="201">
        <f>O540*H540</f>
        <v>0</v>
      </c>
      <c r="Q540" s="201">
        <v>0</v>
      </c>
      <c r="R540" s="201">
        <f>Q540*H540</f>
        <v>0</v>
      </c>
      <c r="S540" s="201">
        <v>0</v>
      </c>
      <c r="T540" s="202">
        <f>S540*H540</f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203" t="s">
        <v>157</v>
      </c>
      <c r="AT540" s="203" t="s">
        <v>152</v>
      </c>
      <c r="AU540" s="203" t="s">
        <v>85</v>
      </c>
      <c r="AY540" s="18" t="s">
        <v>150</v>
      </c>
      <c r="BE540" s="204">
        <f>IF(N540="základní",J540,0)</f>
        <v>0</v>
      </c>
      <c r="BF540" s="204">
        <f>IF(N540="snížená",J540,0)</f>
        <v>0</v>
      </c>
      <c r="BG540" s="204">
        <f>IF(N540="zákl. přenesená",J540,0)</f>
        <v>0</v>
      </c>
      <c r="BH540" s="204">
        <f>IF(N540="sníž. přenesená",J540,0)</f>
        <v>0</v>
      </c>
      <c r="BI540" s="204">
        <f>IF(N540="nulová",J540,0)</f>
        <v>0</v>
      </c>
      <c r="BJ540" s="18" t="s">
        <v>83</v>
      </c>
      <c r="BK540" s="204">
        <f>ROUND(I540*H540,2)</f>
        <v>0</v>
      </c>
      <c r="BL540" s="18" t="s">
        <v>157</v>
      </c>
      <c r="BM540" s="203" t="s">
        <v>763</v>
      </c>
    </row>
    <row r="541" spans="1:65" s="2" customFormat="1">
      <c r="A541" s="35"/>
      <c r="B541" s="36"/>
      <c r="C541" s="37"/>
      <c r="D541" s="205" t="s">
        <v>159</v>
      </c>
      <c r="E541" s="37"/>
      <c r="F541" s="206" t="s">
        <v>764</v>
      </c>
      <c r="G541" s="37"/>
      <c r="H541" s="37"/>
      <c r="I541" s="207"/>
      <c r="J541" s="37"/>
      <c r="K541" s="37"/>
      <c r="L541" s="40"/>
      <c r="M541" s="208"/>
      <c r="N541" s="209"/>
      <c r="O541" s="72"/>
      <c r="P541" s="72"/>
      <c r="Q541" s="72"/>
      <c r="R541" s="72"/>
      <c r="S541" s="72"/>
      <c r="T541" s="73"/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T541" s="18" t="s">
        <v>159</v>
      </c>
      <c r="AU541" s="18" t="s">
        <v>85</v>
      </c>
    </row>
    <row r="542" spans="1:65" s="2" customFormat="1" ht="24.2" customHeight="1">
      <c r="A542" s="35"/>
      <c r="B542" s="36"/>
      <c r="C542" s="192" t="s">
        <v>765</v>
      </c>
      <c r="D542" s="192" t="s">
        <v>152</v>
      </c>
      <c r="E542" s="193" t="s">
        <v>766</v>
      </c>
      <c r="F542" s="194" t="s">
        <v>767</v>
      </c>
      <c r="G542" s="195" t="s">
        <v>490</v>
      </c>
      <c r="H542" s="196">
        <v>1</v>
      </c>
      <c r="I542" s="197"/>
      <c r="J542" s="198">
        <f>ROUND(I542*H542,2)</f>
        <v>0</v>
      </c>
      <c r="K542" s="194" t="s">
        <v>156</v>
      </c>
      <c r="L542" s="40"/>
      <c r="M542" s="199" t="s">
        <v>1</v>
      </c>
      <c r="N542" s="200" t="s">
        <v>41</v>
      </c>
      <c r="O542" s="72"/>
      <c r="P542" s="201">
        <f>O542*H542</f>
        <v>0</v>
      </c>
      <c r="Q542" s="201">
        <v>0</v>
      </c>
      <c r="R542" s="201">
        <f>Q542*H542</f>
        <v>0</v>
      </c>
      <c r="S542" s="201">
        <v>6.9000000000000006E-2</v>
      </c>
      <c r="T542" s="202">
        <f>S542*H542</f>
        <v>6.9000000000000006E-2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03" t="s">
        <v>157</v>
      </c>
      <c r="AT542" s="203" t="s">
        <v>152</v>
      </c>
      <c r="AU542" s="203" t="s">
        <v>85</v>
      </c>
      <c r="AY542" s="18" t="s">
        <v>150</v>
      </c>
      <c r="BE542" s="204">
        <f>IF(N542="základní",J542,0)</f>
        <v>0</v>
      </c>
      <c r="BF542" s="204">
        <f>IF(N542="snížená",J542,0)</f>
        <v>0</v>
      </c>
      <c r="BG542" s="204">
        <f>IF(N542="zákl. přenesená",J542,0)</f>
        <v>0</v>
      </c>
      <c r="BH542" s="204">
        <f>IF(N542="sníž. přenesená",J542,0)</f>
        <v>0</v>
      </c>
      <c r="BI542" s="204">
        <f>IF(N542="nulová",J542,0)</f>
        <v>0</v>
      </c>
      <c r="BJ542" s="18" t="s">
        <v>83</v>
      </c>
      <c r="BK542" s="204">
        <f>ROUND(I542*H542,2)</f>
        <v>0</v>
      </c>
      <c r="BL542" s="18" t="s">
        <v>157</v>
      </c>
      <c r="BM542" s="203" t="s">
        <v>768</v>
      </c>
    </row>
    <row r="543" spans="1:65" s="2" customFormat="1" ht="29.25">
      <c r="A543" s="35"/>
      <c r="B543" s="36"/>
      <c r="C543" s="37"/>
      <c r="D543" s="205" t="s">
        <v>159</v>
      </c>
      <c r="E543" s="37"/>
      <c r="F543" s="206" t="s">
        <v>769</v>
      </c>
      <c r="G543" s="37"/>
      <c r="H543" s="37"/>
      <c r="I543" s="207"/>
      <c r="J543" s="37"/>
      <c r="K543" s="37"/>
      <c r="L543" s="40"/>
      <c r="M543" s="208"/>
      <c r="N543" s="209"/>
      <c r="O543" s="72"/>
      <c r="P543" s="72"/>
      <c r="Q543" s="72"/>
      <c r="R543" s="72"/>
      <c r="S543" s="72"/>
      <c r="T543" s="73"/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T543" s="18" t="s">
        <v>159</v>
      </c>
      <c r="AU543" s="18" t="s">
        <v>85</v>
      </c>
    </row>
    <row r="544" spans="1:65" s="13" customFormat="1">
      <c r="B544" s="210"/>
      <c r="C544" s="211"/>
      <c r="D544" s="205" t="s">
        <v>161</v>
      </c>
      <c r="E544" s="212" t="s">
        <v>1</v>
      </c>
      <c r="F544" s="213" t="s">
        <v>770</v>
      </c>
      <c r="G544" s="211"/>
      <c r="H544" s="214">
        <v>1</v>
      </c>
      <c r="I544" s="215"/>
      <c r="J544" s="211"/>
      <c r="K544" s="211"/>
      <c r="L544" s="216"/>
      <c r="M544" s="217"/>
      <c r="N544" s="218"/>
      <c r="O544" s="218"/>
      <c r="P544" s="218"/>
      <c r="Q544" s="218"/>
      <c r="R544" s="218"/>
      <c r="S544" s="218"/>
      <c r="T544" s="219"/>
      <c r="AT544" s="220" t="s">
        <v>161</v>
      </c>
      <c r="AU544" s="220" t="s">
        <v>85</v>
      </c>
      <c r="AV544" s="13" t="s">
        <v>85</v>
      </c>
      <c r="AW544" s="13" t="s">
        <v>33</v>
      </c>
      <c r="AX544" s="13" t="s">
        <v>76</v>
      </c>
      <c r="AY544" s="220" t="s">
        <v>150</v>
      </c>
    </row>
    <row r="545" spans="1:65" s="14" customFormat="1">
      <c r="B545" s="221"/>
      <c r="C545" s="222"/>
      <c r="D545" s="205" t="s">
        <v>161</v>
      </c>
      <c r="E545" s="223" t="s">
        <v>1</v>
      </c>
      <c r="F545" s="224" t="s">
        <v>163</v>
      </c>
      <c r="G545" s="222"/>
      <c r="H545" s="225">
        <v>1</v>
      </c>
      <c r="I545" s="226"/>
      <c r="J545" s="222"/>
      <c r="K545" s="222"/>
      <c r="L545" s="227"/>
      <c r="M545" s="228"/>
      <c r="N545" s="229"/>
      <c r="O545" s="229"/>
      <c r="P545" s="229"/>
      <c r="Q545" s="229"/>
      <c r="R545" s="229"/>
      <c r="S545" s="229"/>
      <c r="T545" s="230"/>
      <c r="AT545" s="231" t="s">
        <v>161</v>
      </c>
      <c r="AU545" s="231" t="s">
        <v>85</v>
      </c>
      <c r="AV545" s="14" t="s">
        <v>157</v>
      </c>
      <c r="AW545" s="14" t="s">
        <v>33</v>
      </c>
      <c r="AX545" s="14" t="s">
        <v>83</v>
      </c>
      <c r="AY545" s="231" t="s">
        <v>150</v>
      </c>
    </row>
    <row r="546" spans="1:65" s="2" customFormat="1" ht="24.2" customHeight="1">
      <c r="A546" s="35"/>
      <c r="B546" s="36"/>
      <c r="C546" s="192" t="s">
        <v>771</v>
      </c>
      <c r="D546" s="192" t="s">
        <v>152</v>
      </c>
      <c r="E546" s="193" t="s">
        <v>772</v>
      </c>
      <c r="F546" s="194" t="s">
        <v>773</v>
      </c>
      <c r="G546" s="195" t="s">
        <v>490</v>
      </c>
      <c r="H546" s="196">
        <v>2</v>
      </c>
      <c r="I546" s="197"/>
      <c r="J546" s="198">
        <f>ROUND(I546*H546,2)</f>
        <v>0</v>
      </c>
      <c r="K546" s="194" t="s">
        <v>156</v>
      </c>
      <c r="L546" s="40"/>
      <c r="M546" s="199" t="s">
        <v>1</v>
      </c>
      <c r="N546" s="200" t="s">
        <v>41</v>
      </c>
      <c r="O546" s="72"/>
      <c r="P546" s="201">
        <f>O546*H546</f>
        <v>0</v>
      </c>
      <c r="Q546" s="201">
        <v>0</v>
      </c>
      <c r="R546" s="201">
        <f>Q546*H546</f>
        <v>0</v>
      </c>
      <c r="S546" s="201">
        <v>7.4999999999999997E-2</v>
      </c>
      <c r="T546" s="202">
        <f>S546*H546</f>
        <v>0.15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203" t="s">
        <v>157</v>
      </c>
      <c r="AT546" s="203" t="s">
        <v>152</v>
      </c>
      <c r="AU546" s="203" t="s">
        <v>85</v>
      </c>
      <c r="AY546" s="18" t="s">
        <v>150</v>
      </c>
      <c r="BE546" s="204">
        <f>IF(N546="základní",J546,0)</f>
        <v>0</v>
      </c>
      <c r="BF546" s="204">
        <f>IF(N546="snížená",J546,0)</f>
        <v>0</v>
      </c>
      <c r="BG546" s="204">
        <f>IF(N546="zákl. přenesená",J546,0)</f>
        <v>0</v>
      </c>
      <c r="BH546" s="204">
        <f>IF(N546="sníž. přenesená",J546,0)</f>
        <v>0</v>
      </c>
      <c r="BI546" s="204">
        <f>IF(N546="nulová",J546,0)</f>
        <v>0</v>
      </c>
      <c r="BJ546" s="18" t="s">
        <v>83</v>
      </c>
      <c r="BK546" s="204">
        <f>ROUND(I546*H546,2)</f>
        <v>0</v>
      </c>
      <c r="BL546" s="18" t="s">
        <v>157</v>
      </c>
      <c r="BM546" s="203" t="s">
        <v>774</v>
      </c>
    </row>
    <row r="547" spans="1:65" s="2" customFormat="1" ht="19.5">
      <c r="A547" s="35"/>
      <c r="B547" s="36"/>
      <c r="C547" s="37"/>
      <c r="D547" s="205" t="s">
        <v>159</v>
      </c>
      <c r="E547" s="37"/>
      <c r="F547" s="206" t="s">
        <v>775</v>
      </c>
      <c r="G547" s="37"/>
      <c r="H547" s="37"/>
      <c r="I547" s="207"/>
      <c r="J547" s="37"/>
      <c r="K547" s="37"/>
      <c r="L547" s="40"/>
      <c r="M547" s="208"/>
      <c r="N547" s="209"/>
      <c r="O547" s="72"/>
      <c r="P547" s="72"/>
      <c r="Q547" s="72"/>
      <c r="R547" s="72"/>
      <c r="S547" s="72"/>
      <c r="T547" s="73"/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T547" s="18" t="s">
        <v>159</v>
      </c>
      <c r="AU547" s="18" t="s">
        <v>85</v>
      </c>
    </row>
    <row r="548" spans="1:65" s="13" customFormat="1">
      <c r="B548" s="210"/>
      <c r="C548" s="211"/>
      <c r="D548" s="205" t="s">
        <v>161</v>
      </c>
      <c r="E548" s="212" t="s">
        <v>1</v>
      </c>
      <c r="F548" s="213" t="s">
        <v>776</v>
      </c>
      <c r="G548" s="211"/>
      <c r="H548" s="214">
        <v>2</v>
      </c>
      <c r="I548" s="215"/>
      <c r="J548" s="211"/>
      <c r="K548" s="211"/>
      <c r="L548" s="216"/>
      <c r="M548" s="217"/>
      <c r="N548" s="218"/>
      <c r="O548" s="218"/>
      <c r="P548" s="218"/>
      <c r="Q548" s="218"/>
      <c r="R548" s="218"/>
      <c r="S548" s="218"/>
      <c r="T548" s="219"/>
      <c r="AT548" s="220" t="s">
        <v>161</v>
      </c>
      <c r="AU548" s="220" t="s">
        <v>85</v>
      </c>
      <c r="AV548" s="13" t="s">
        <v>85</v>
      </c>
      <c r="AW548" s="13" t="s">
        <v>33</v>
      </c>
      <c r="AX548" s="13" t="s">
        <v>76</v>
      </c>
      <c r="AY548" s="220" t="s">
        <v>150</v>
      </c>
    </row>
    <row r="549" spans="1:65" s="14" customFormat="1">
      <c r="B549" s="221"/>
      <c r="C549" s="222"/>
      <c r="D549" s="205" t="s">
        <v>161</v>
      </c>
      <c r="E549" s="223" t="s">
        <v>1</v>
      </c>
      <c r="F549" s="224" t="s">
        <v>163</v>
      </c>
      <c r="G549" s="222"/>
      <c r="H549" s="225">
        <v>2</v>
      </c>
      <c r="I549" s="226"/>
      <c r="J549" s="222"/>
      <c r="K549" s="222"/>
      <c r="L549" s="227"/>
      <c r="M549" s="228"/>
      <c r="N549" s="229"/>
      <c r="O549" s="229"/>
      <c r="P549" s="229"/>
      <c r="Q549" s="229"/>
      <c r="R549" s="229"/>
      <c r="S549" s="229"/>
      <c r="T549" s="230"/>
      <c r="AT549" s="231" t="s">
        <v>161</v>
      </c>
      <c r="AU549" s="231" t="s">
        <v>85</v>
      </c>
      <c r="AV549" s="14" t="s">
        <v>157</v>
      </c>
      <c r="AW549" s="14" t="s">
        <v>33</v>
      </c>
      <c r="AX549" s="14" t="s">
        <v>83</v>
      </c>
      <c r="AY549" s="231" t="s">
        <v>150</v>
      </c>
    </row>
    <row r="550" spans="1:65" s="12" customFormat="1" ht="22.9" customHeight="1">
      <c r="B550" s="176"/>
      <c r="C550" s="177"/>
      <c r="D550" s="178" t="s">
        <v>75</v>
      </c>
      <c r="E550" s="190" t="s">
        <v>175</v>
      </c>
      <c r="F550" s="190" t="s">
        <v>176</v>
      </c>
      <c r="G550" s="177"/>
      <c r="H550" s="177"/>
      <c r="I550" s="180"/>
      <c r="J550" s="191">
        <f>BK550</f>
        <v>0</v>
      </c>
      <c r="K550" s="177"/>
      <c r="L550" s="182"/>
      <c r="M550" s="183"/>
      <c r="N550" s="184"/>
      <c r="O550" s="184"/>
      <c r="P550" s="185">
        <f>SUM(P551:P552)</f>
        <v>0</v>
      </c>
      <c r="Q550" s="184"/>
      <c r="R550" s="185">
        <f>SUM(R551:R552)</f>
        <v>0</v>
      </c>
      <c r="S550" s="184"/>
      <c r="T550" s="186">
        <f>SUM(T551:T552)</f>
        <v>0</v>
      </c>
      <c r="AR550" s="187" t="s">
        <v>83</v>
      </c>
      <c r="AT550" s="188" t="s">
        <v>75</v>
      </c>
      <c r="AU550" s="188" t="s">
        <v>83</v>
      </c>
      <c r="AY550" s="187" t="s">
        <v>150</v>
      </c>
      <c r="BK550" s="189">
        <f>SUM(BK551:BK552)</f>
        <v>0</v>
      </c>
    </row>
    <row r="551" spans="1:65" s="2" customFormat="1" ht="33" customHeight="1">
      <c r="A551" s="35"/>
      <c r="B551" s="36"/>
      <c r="C551" s="192" t="s">
        <v>777</v>
      </c>
      <c r="D551" s="192" t="s">
        <v>152</v>
      </c>
      <c r="E551" s="193" t="s">
        <v>778</v>
      </c>
      <c r="F551" s="194" t="s">
        <v>779</v>
      </c>
      <c r="G551" s="195" t="s">
        <v>171</v>
      </c>
      <c r="H551" s="196">
        <v>138.85300000000001</v>
      </c>
      <c r="I551" s="197"/>
      <c r="J551" s="198">
        <f>ROUND(I551*H551,2)</f>
        <v>0</v>
      </c>
      <c r="K551" s="194" t="s">
        <v>156</v>
      </c>
      <c r="L551" s="40"/>
      <c r="M551" s="199" t="s">
        <v>1</v>
      </c>
      <c r="N551" s="200" t="s">
        <v>41</v>
      </c>
      <c r="O551" s="72"/>
      <c r="P551" s="201">
        <f>O551*H551</f>
        <v>0</v>
      </c>
      <c r="Q551" s="201">
        <v>0</v>
      </c>
      <c r="R551" s="201">
        <f>Q551*H551</f>
        <v>0</v>
      </c>
      <c r="S551" s="201">
        <v>0</v>
      </c>
      <c r="T551" s="202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203" t="s">
        <v>157</v>
      </c>
      <c r="AT551" s="203" t="s">
        <v>152</v>
      </c>
      <c r="AU551" s="203" t="s">
        <v>85</v>
      </c>
      <c r="AY551" s="18" t="s">
        <v>150</v>
      </c>
      <c r="BE551" s="204">
        <f>IF(N551="základní",J551,0)</f>
        <v>0</v>
      </c>
      <c r="BF551" s="204">
        <f>IF(N551="snížená",J551,0)</f>
        <v>0</v>
      </c>
      <c r="BG551" s="204">
        <f>IF(N551="zákl. přenesená",J551,0)</f>
        <v>0</v>
      </c>
      <c r="BH551" s="204">
        <f>IF(N551="sníž. přenesená",J551,0)</f>
        <v>0</v>
      </c>
      <c r="BI551" s="204">
        <f>IF(N551="nulová",J551,0)</f>
        <v>0</v>
      </c>
      <c r="BJ551" s="18" t="s">
        <v>83</v>
      </c>
      <c r="BK551" s="204">
        <f>ROUND(I551*H551,2)</f>
        <v>0</v>
      </c>
      <c r="BL551" s="18" t="s">
        <v>157</v>
      </c>
      <c r="BM551" s="203" t="s">
        <v>780</v>
      </c>
    </row>
    <row r="552" spans="1:65" s="2" customFormat="1" ht="29.25">
      <c r="A552" s="35"/>
      <c r="B552" s="36"/>
      <c r="C552" s="37"/>
      <c r="D552" s="205" t="s">
        <v>159</v>
      </c>
      <c r="E552" s="37"/>
      <c r="F552" s="206" t="s">
        <v>781</v>
      </c>
      <c r="G552" s="37"/>
      <c r="H552" s="37"/>
      <c r="I552" s="207"/>
      <c r="J552" s="37"/>
      <c r="K552" s="37"/>
      <c r="L552" s="40"/>
      <c r="M552" s="208"/>
      <c r="N552" s="209"/>
      <c r="O552" s="72"/>
      <c r="P552" s="72"/>
      <c r="Q552" s="72"/>
      <c r="R552" s="72"/>
      <c r="S552" s="72"/>
      <c r="T552" s="73"/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T552" s="18" t="s">
        <v>159</v>
      </c>
      <c r="AU552" s="18" t="s">
        <v>85</v>
      </c>
    </row>
    <row r="553" spans="1:65" s="12" customFormat="1" ht="22.9" customHeight="1">
      <c r="B553" s="176"/>
      <c r="C553" s="177"/>
      <c r="D553" s="178" t="s">
        <v>75</v>
      </c>
      <c r="E553" s="190" t="s">
        <v>782</v>
      </c>
      <c r="F553" s="190" t="s">
        <v>783</v>
      </c>
      <c r="G553" s="177"/>
      <c r="H553" s="177"/>
      <c r="I553" s="180"/>
      <c r="J553" s="191">
        <f>BK553</f>
        <v>0</v>
      </c>
      <c r="K553" s="177"/>
      <c r="L553" s="182"/>
      <c r="M553" s="183"/>
      <c r="N553" s="184"/>
      <c r="O553" s="184"/>
      <c r="P553" s="185">
        <f>SUM(P554:P555)</f>
        <v>0</v>
      </c>
      <c r="Q553" s="184"/>
      <c r="R553" s="185">
        <f>SUM(R554:R555)</f>
        <v>0</v>
      </c>
      <c r="S553" s="184"/>
      <c r="T553" s="186">
        <f>SUM(T554:T555)</f>
        <v>0</v>
      </c>
      <c r="AR553" s="187" t="s">
        <v>83</v>
      </c>
      <c r="AT553" s="188" t="s">
        <v>75</v>
      </c>
      <c r="AU553" s="188" t="s">
        <v>83</v>
      </c>
      <c r="AY553" s="187" t="s">
        <v>150</v>
      </c>
      <c r="BK553" s="189">
        <f>SUM(BK554:BK555)</f>
        <v>0</v>
      </c>
    </row>
    <row r="554" spans="1:65" s="2" customFormat="1" ht="24.2" customHeight="1">
      <c r="A554" s="35"/>
      <c r="B554" s="36"/>
      <c r="C554" s="192" t="s">
        <v>784</v>
      </c>
      <c r="D554" s="192" t="s">
        <v>152</v>
      </c>
      <c r="E554" s="193" t="s">
        <v>785</v>
      </c>
      <c r="F554" s="194" t="s">
        <v>786</v>
      </c>
      <c r="G554" s="195" t="s">
        <v>171</v>
      </c>
      <c r="H554" s="196">
        <v>144.227</v>
      </c>
      <c r="I554" s="197"/>
      <c r="J554" s="198">
        <f>ROUND(I554*H554,2)</f>
        <v>0</v>
      </c>
      <c r="K554" s="194" t="s">
        <v>156</v>
      </c>
      <c r="L554" s="40"/>
      <c r="M554" s="199" t="s">
        <v>1</v>
      </c>
      <c r="N554" s="200" t="s">
        <v>41</v>
      </c>
      <c r="O554" s="72"/>
      <c r="P554" s="201">
        <f>O554*H554</f>
        <v>0</v>
      </c>
      <c r="Q554" s="201">
        <v>0</v>
      </c>
      <c r="R554" s="201">
        <f>Q554*H554</f>
        <v>0</v>
      </c>
      <c r="S554" s="201">
        <v>0</v>
      </c>
      <c r="T554" s="202">
        <f>S554*H554</f>
        <v>0</v>
      </c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R554" s="203" t="s">
        <v>157</v>
      </c>
      <c r="AT554" s="203" t="s">
        <v>152</v>
      </c>
      <c r="AU554" s="203" t="s">
        <v>85</v>
      </c>
      <c r="AY554" s="18" t="s">
        <v>150</v>
      </c>
      <c r="BE554" s="204">
        <f>IF(N554="základní",J554,0)</f>
        <v>0</v>
      </c>
      <c r="BF554" s="204">
        <f>IF(N554="snížená",J554,0)</f>
        <v>0</v>
      </c>
      <c r="BG554" s="204">
        <f>IF(N554="zákl. přenesená",J554,0)</f>
        <v>0</v>
      </c>
      <c r="BH554" s="204">
        <f>IF(N554="sníž. přenesená",J554,0)</f>
        <v>0</v>
      </c>
      <c r="BI554" s="204">
        <f>IF(N554="nulová",J554,0)</f>
        <v>0</v>
      </c>
      <c r="BJ554" s="18" t="s">
        <v>83</v>
      </c>
      <c r="BK554" s="204">
        <f>ROUND(I554*H554,2)</f>
        <v>0</v>
      </c>
      <c r="BL554" s="18" t="s">
        <v>157</v>
      </c>
      <c r="BM554" s="203" t="s">
        <v>787</v>
      </c>
    </row>
    <row r="555" spans="1:65" s="2" customFormat="1" ht="39">
      <c r="A555" s="35"/>
      <c r="B555" s="36"/>
      <c r="C555" s="37"/>
      <c r="D555" s="205" t="s">
        <v>159</v>
      </c>
      <c r="E555" s="37"/>
      <c r="F555" s="206" t="s">
        <v>788</v>
      </c>
      <c r="G555" s="37"/>
      <c r="H555" s="37"/>
      <c r="I555" s="207"/>
      <c r="J555" s="37"/>
      <c r="K555" s="37"/>
      <c r="L555" s="40"/>
      <c r="M555" s="208"/>
      <c r="N555" s="209"/>
      <c r="O555" s="72"/>
      <c r="P555" s="72"/>
      <c r="Q555" s="72"/>
      <c r="R555" s="72"/>
      <c r="S555" s="72"/>
      <c r="T555" s="73"/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T555" s="18" t="s">
        <v>159</v>
      </c>
      <c r="AU555" s="18" t="s">
        <v>85</v>
      </c>
    </row>
    <row r="556" spans="1:65" s="12" customFormat="1" ht="25.9" customHeight="1">
      <c r="B556" s="176"/>
      <c r="C556" s="177"/>
      <c r="D556" s="178" t="s">
        <v>75</v>
      </c>
      <c r="E556" s="179" t="s">
        <v>789</v>
      </c>
      <c r="F556" s="179" t="s">
        <v>790</v>
      </c>
      <c r="G556" s="177"/>
      <c r="H556" s="177"/>
      <c r="I556" s="180"/>
      <c r="J556" s="181">
        <f>BK556</f>
        <v>0</v>
      </c>
      <c r="K556" s="177"/>
      <c r="L556" s="182"/>
      <c r="M556" s="183"/>
      <c r="N556" s="184"/>
      <c r="O556" s="184"/>
      <c r="P556" s="185">
        <f>P557+P619+P643+P650+P687+P738+P887+P985+P1064+P1105+P1120+P1299+P1373+P1507</f>
        <v>0</v>
      </c>
      <c r="Q556" s="184"/>
      <c r="R556" s="185">
        <f>R557+R619+R643+R650+R687+R738+R887+R985+R1064+R1105+R1120+R1299+R1373+R1507</f>
        <v>25.373095470000003</v>
      </c>
      <c r="S556" s="184"/>
      <c r="T556" s="186">
        <f>T557+T619+T643+T650+T687+T738+T887+T985+T1064+T1105+T1120+T1299+T1373+T1507</f>
        <v>7.0155641900000001</v>
      </c>
      <c r="AR556" s="187" t="s">
        <v>85</v>
      </c>
      <c r="AT556" s="188" t="s">
        <v>75</v>
      </c>
      <c r="AU556" s="188" t="s">
        <v>76</v>
      </c>
      <c r="AY556" s="187" t="s">
        <v>150</v>
      </c>
      <c r="BK556" s="189">
        <f>BK557+BK619+BK643+BK650+BK687+BK738+BK887+BK985+BK1064+BK1105+BK1120+BK1299+BK1373+BK1507</f>
        <v>0</v>
      </c>
    </row>
    <row r="557" spans="1:65" s="12" customFormat="1" ht="22.9" customHeight="1">
      <c r="B557" s="176"/>
      <c r="C557" s="177"/>
      <c r="D557" s="178" t="s">
        <v>75</v>
      </c>
      <c r="E557" s="190" t="s">
        <v>791</v>
      </c>
      <c r="F557" s="190" t="s">
        <v>792</v>
      </c>
      <c r="G557" s="177"/>
      <c r="H557" s="177"/>
      <c r="I557" s="180"/>
      <c r="J557" s="191">
        <f>BK557</f>
        <v>0</v>
      </c>
      <c r="K557" s="177"/>
      <c r="L557" s="182"/>
      <c r="M557" s="183"/>
      <c r="N557" s="184"/>
      <c r="O557" s="184"/>
      <c r="P557" s="185">
        <f>SUM(P558:P618)</f>
        <v>0</v>
      </c>
      <c r="Q557" s="184"/>
      <c r="R557" s="185">
        <f>SUM(R558:R618)</f>
        <v>0.39968890000000001</v>
      </c>
      <c r="S557" s="184"/>
      <c r="T557" s="186">
        <f>SUM(T558:T618)</f>
        <v>0.22210199999999997</v>
      </c>
      <c r="AR557" s="187" t="s">
        <v>85</v>
      </c>
      <c r="AT557" s="188" t="s">
        <v>75</v>
      </c>
      <c r="AU557" s="188" t="s">
        <v>83</v>
      </c>
      <c r="AY557" s="187" t="s">
        <v>150</v>
      </c>
      <c r="BK557" s="189">
        <f>SUM(BK558:BK618)</f>
        <v>0</v>
      </c>
    </row>
    <row r="558" spans="1:65" s="2" customFormat="1" ht="24.2" customHeight="1">
      <c r="A558" s="35"/>
      <c r="B558" s="36"/>
      <c r="C558" s="192" t="s">
        <v>793</v>
      </c>
      <c r="D558" s="192" t="s">
        <v>152</v>
      </c>
      <c r="E558" s="193" t="s">
        <v>794</v>
      </c>
      <c r="F558" s="194" t="s">
        <v>795</v>
      </c>
      <c r="G558" s="195" t="s">
        <v>265</v>
      </c>
      <c r="H558" s="196">
        <v>198.87</v>
      </c>
      <c r="I558" s="197"/>
      <c r="J558" s="198">
        <f>ROUND(I558*H558,2)</f>
        <v>0</v>
      </c>
      <c r="K558" s="194" t="s">
        <v>156</v>
      </c>
      <c r="L558" s="40"/>
      <c r="M558" s="199" t="s">
        <v>1</v>
      </c>
      <c r="N558" s="200" t="s">
        <v>41</v>
      </c>
      <c r="O558" s="72"/>
      <c r="P558" s="201">
        <f>O558*H558</f>
        <v>0</v>
      </c>
      <c r="Q558" s="201">
        <v>0</v>
      </c>
      <c r="R558" s="201">
        <f>Q558*H558</f>
        <v>0</v>
      </c>
      <c r="S558" s="201">
        <v>0</v>
      </c>
      <c r="T558" s="202">
        <f>S558*H558</f>
        <v>0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203" t="s">
        <v>350</v>
      </c>
      <c r="AT558" s="203" t="s">
        <v>152</v>
      </c>
      <c r="AU558" s="203" t="s">
        <v>85</v>
      </c>
      <c r="AY558" s="18" t="s">
        <v>150</v>
      </c>
      <c r="BE558" s="204">
        <f>IF(N558="základní",J558,0)</f>
        <v>0</v>
      </c>
      <c r="BF558" s="204">
        <f>IF(N558="snížená",J558,0)</f>
        <v>0</v>
      </c>
      <c r="BG558" s="204">
        <f>IF(N558="zákl. přenesená",J558,0)</f>
        <v>0</v>
      </c>
      <c r="BH558" s="204">
        <f>IF(N558="sníž. přenesená",J558,0)</f>
        <v>0</v>
      </c>
      <c r="BI558" s="204">
        <f>IF(N558="nulová",J558,0)</f>
        <v>0</v>
      </c>
      <c r="BJ558" s="18" t="s">
        <v>83</v>
      </c>
      <c r="BK558" s="204">
        <f>ROUND(I558*H558,2)</f>
        <v>0</v>
      </c>
      <c r="BL558" s="18" t="s">
        <v>350</v>
      </c>
      <c r="BM558" s="203" t="s">
        <v>796</v>
      </c>
    </row>
    <row r="559" spans="1:65" s="2" customFormat="1" ht="19.5">
      <c r="A559" s="35"/>
      <c r="B559" s="36"/>
      <c r="C559" s="37"/>
      <c r="D559" s="205" t="s">
        <v>159</v>
      </c>
      <c r="E559" s="37"/>
      <c r="F559" s="206" t="s">
        <v>797</v>
      </c>
      <c r="G559" s="37"/>
      <c r="H559" s="37"/>
      <c r="I559" s="207"/>
      <c r="J559" s="37"/>
      <c r="K559" s="37"/>
      <c r="L559" s="40"/>
      <c r="M559" s="208"/>
      <c r="N559" s="209"/>
      <c r="O559" s="72"/>
      <c r="P559" s="72"/>
      <c r="Q559" s="72"/>
      <c r="R559" s="72"/>
      <c r="S559" s="72"/>
      <c r="T559" s="73"/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T559" s="18" t="s">
        <v>159</v>
      </c>
      <c r="AU559" s="18" t="s">
        <v>85</v>
      </c>
    </row>
    <row r="560" spans="1:65" s="2" customFormat="1" ht="16.5" customHeight="1">
      <c r="A560" s="35"/>
      <c r="B560" s="36"/>
      <c r="C560" s="246" t="s">
        <v>798</v>
      </c>
      <c r="D560" s="246" t="s">
        <v>289</v>
      </c>
      <c r="E560" s="247" t="s">
        <v>799</v>
      </c>
      <c r="F560" s="248" t="s">
        <v>800</v>
      </c>
      <c r="G560" s="249" t="s">
        <v>171</v>
      </c>
      <c r="H560" s="250">
        <v>6.6000000000000003E-2</v>
      </c>
      <c r="I560" s="251"/>
      <c r="J560" s="252">
        <f>ROUND(I560*H560,2)</f>
        <v>0</v>
      </c>
      <c r="K560" s="248" t="s">
        <v>156</v>
      </c>
      <c r="L560" s="253"/>
      <c r="M560" s="254" t="s">
        <v>1</v>
      </c>
      <c r="N560" s="255" t="s">
        <v>41</v>
      </c>
      <c r="O560" s="72"/>
      <c r="P560" s="201">
        <f>O560*H560</f>
        <v>0</v>
      </c>
      <c r="Q560" s="201">
        <v>1</v>
      </c>
      <c r="R560" s="201">
        <f>Q560*H560</f>
        <v>6.6000000000000003E-2</v>
      </c>
      <c r="S560" s="201">
        <v>0</v>
      </c>
      <c r="T560" s="202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203" t="s">
        <v>475</v>
      </c>
      <c r="AT560" s="203" t="s">
        <v>289</v>
      </c>
      <c r="AU560" s="203" t="s">
        <v>85</v>
      </c>
      <c r="AY560" s="18" t="s">
        <v>150</v>
      </c>
      <c r="BE560" s="204">
        <f>IF(N560="základní",J560,0)</f>
        <v>0</v>
      </c>
      <c r="BF560" s="204">
        <f>IF(N560="snížená",J560,0)</f>
        <v>0</v>
      </c>
      <c r="BG560" s="204">
        <f>IF(N560="zákl. přenesená",J560,0)</f>
        <v>0</v>
      </c>
      <c r="BH560" s="204">
        <f>IF(N560="sníž. přenesená",J560,0)</f>
        <v>0</v>
      </c>
      <c r="BI560" s="204">
        <f>IF(N560="nulová",J560,0)</f>
        <v>0</v>
      </c>
      <c r="BJ560" s="18" t="s">
        <v>83</v>
      </c>
      <c r="BK560" s="204">
        <f>ROUND(I560*H560,2)</f>
        <v>0</v>
      </c>
      <c r="BL560" s="18" t="s">
        <v>350</v>
      </c>
      <c r="BM560" s="203" t="s">
        <v>801</v>
      </c>
    </row>
    <row r="561" spans="1:65" s="2" customFormat="1">
      <c r="A561" s="35"/>
      <c r="B561" s="36"/>
      <c r="C561" s="37"/>
      <c r="D561" s="205" t="s">
        <v>159</v>
      </c>
      <c r="E561" s="37"/>
      <c r="F561" s="206" t="s">
        <v>800</v>
      </c>
      <c r="G561" s="37"/>
      <c r="H561" s="37"/>
      <c r="I561" s="207"/>
      <c r="J561" s="37"/>
      <c r="K561" s="37"/>
      <c r="L561" s="40"/>
      <c r="M561" s="208"/>
      <c r="N561" s="209"/>
      <c r="O561" s="72"/>
      <c r="P561" s="72"/>
      <c r="Q561" s="72"/>
      <c r="R561" s="72"/>
      <c r="S561" s="72"/>
      <c r="T561" s="73"/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T561" s="18" t="s">
        <v>159</v>
      </c>
      <c r="AU561" s="18" t="s">
        <v>85</v>
      </c>
    </row>
    <row r="562" spans="1:65" s="13" customFormat="1">
      <c r="B562" s="210"/>
      <c r="C562" s="211"/>
      <c r="D562" s="205" t="s">
        <v>161</v>
      </c>
      <c r="E562" s="212" t="s">
        <v>1</v>
      </c>
      <c r="F562" s="213" t="s">
        <v>802</v>
      </c>
      <c r="G562" s="211"/>
      <c r="H562" s="214">
        <v>6.6000000000000003E-2</v>
      </c>
      <c r="I562" s="215"/>
      <c r="J562" s="211"/>
      <c r="K562" s="211"/>
      <c r="L562" s="216"/>
      <c r="M562" s="217"/>
      <c r="N562" s="218"/>
      <c r="O562" s="218"/>
      <c r="P562" s="218"/>
      <c r="Q562" s="218"/>
      <c r="R562" s="218"/>
      <c r="S562" s="218"/>
      <c r="T562" s="219"/>
      <c r="AT562" s="220" t="s">
        <v>161</v>
      </c>
      <c r="AU562" s="220" t="s">
        <v>85</v>
      </c>
      <c r="AV562" s="13" t="s">
        <v>85</v>
      </c>
      <c r="AW562" s="13" t="s">
        <v>33</v>
      </c>
      <c r="AX562" s="13" t="s">
        <v>76</v>
      </c>
      <c r="AY562" s="220" t="s">
        <v>150</v>
      </c>
    </row>
    <row r="563" spans="1:65" s="14" customFormat="1">
      <c r="B563" s="221"/>
      <c r="C563" s="222"/>
      <c r="D563" s="205" t="s">
        <v>161</v>
      </c>
      <c r="E563" s="223" t="s">
        <v>1</v>
      </c>
      <c r="F563" s="224" t="s">
        <v>163</v>
      </c>
      <c r="G563" s="222"/>
      <c r="H563" s="225">
        <v>6.6000000000000003E-2</v>
      </c>
      <c r="I563" s="226"/>
      <c r="J563" s="222"/>
      <c r="K563" s="222"/>
      <c r="L563" s="227"/>
      <c r="M563" s="228"/>
      <c r="N563" s="229"/>
      <c r="O563" s="229"/>
      <c r="P563" s="229"/>
      <c r="Q563" s="229"/>
      <c r="R563" s="229"/>
      <c r="S563" s="229"/>
      <c r="T563" s="230"/>
      <c r="AT563" s="231" t="s">
        <v>161</v>
      </c>
      <c r="AU563" s="231" t="s">
        <v>85</v>
      </c>
      <c r="AV563" s="14" t="s">
        <v>157</v>
      </c>
      <c r="AW563" s="14" t="s">
        <v>33</v>
      </c>
      <c r="AX563" s="14" t="s">
        <v>83</v>
      </c>
      <c r="AY563" s="231" t="s">
        <v>150</v>
      </c>
    </row>
    <row r="564" spans="1:65" s="2" customFormat="1" ht="24.2" customHeight="1">
      <c r="A564" s="35"/>
      <c r="B564" s="36"/>
      <c r="C564" s="192" t="s">
        <v>803</v>
      </c>
      <c r="D564" s="192" t="s">
        <v>152</v>
      </c>
      <c r="E564" s="193" t="s">
        <v>794</v>
      </c>
      <c r="F564" s="194" t="s">
        <v>795</v>
      </c>
      <c r="G564" s="195" t="s">
        <v>265</v>
      </c>
      <c r="H564" s="196">
        <v>23.843</v>
      </c>
      <c r="I564" s="197"/>
      <c r="J564" s="198">
        <f>ROUND(I564*H564,2)</f>
        <v>0</v>
      </c>
      <c r="K564" s="194" t="s">
        <v>156</v>
      </c>
      <c r="L564" s="40"/>
      <c r="M564" s="199" t="s">
        <v>1</v>
      </c>
      <c r="N564" s="200" t="s">
        <v>41</v>
      </c>
      <c r="O564" s="72"/>
      <c r="P564" s="201">
        <f>O564*H564</f>
        <v>0</v>
      </c>
      <c r="Q564" s="201">
        <v>0</v>
      </c>
      <c r="R564" s="201">
        <f>Q564*H564</f>
        <v>0</v>
      </c>
      <c r="S564" s="201">
        <v>0</v>
      </c>
      <c r="T564" s="202">
        <f>S564*H564</f>
        <v>0</v>
      </c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R564" s="203" t="s">
        <v>350</v>
      </c>
      <c r="AT564" s="203" t="s">
        <v>152</v>
      </c>
      <c r="AU564" s="203" t="s">
        <v>85</v>
      </c>
      <c r="AY564" s="18" t="s">
        <v>150</v>
      </c>
      <c r="BE564" s="204">
        <f>IF(N564="základní",J564,0)</f>
        <v>0</v>
      </c>
      <c r="BF564" s="204">
        <f>IF(N564="snížená",J564,0)</f>
        <v>0</v>
      </c>
      <c r="BG564" s="204">
        <f>IF(N564="zákl. přenesená",J564,0)</f>
        <v>0</v>
      </c>
      <c r="BH564" s="204">
        <f>IF(N564="sníž. přenesená",J564,0)</f>
        <v>0</v>
      </c>
      <c r="BI564" s="204">
        <f>IF(N564="nulová",J564,0)</f>
        <v>0</v>
      </c>
      <c r="BJ564" s="18" t="s">
        <v>83</v>
      </c>
      <c r="BK564" s="204">
        <f>ROUND(I564*H564,2)</f>
        <v>0</v>
      </c>
      <c r="BL564" s="18" t="s">
        <v>350</v>
      </c>
      <c r="BM564" s="203" t="s">
        <v>804</v>
      </c>
    </row>
    <row r="565" spans="1:65" s="2" customFormat="1" ht="19.5">
      <c r="A565" s="35"/>
      <c r="B565" s="36"/>
      <c r="C565" s="37"/>
      <c r="D565" s="205" t="s">
        <v>159</v>
      </c>
      <c r="E565" s="37"/>
      <c r="F565" s="206" t="s">
        <v>797</v>
      </c>
      <c r="G565" s="37"/>
      <c r="H565" s="37"/>
      <c r="I565" s="207"/>
      <c r="J565" s="37"/>
      <c r="K565" s="37"/>
      <c r="L565" s="40"/>
      <c r="M565" s="208"/>
      <c r="N565" s="209"/>
      <c r="O565" s="72"/>
      <c r="P565" s="72"/>
      <c r="Q565" s="72"/>
      <c r="R565" s="72"/>
      <c r="S565" s="72"/>
      <c r="T565" s="73"/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T565" s="18" t="s">
        <v>159</v>
      </c>
      <c r="AU565" s="18" t="s">
        <v>85</v>
      </c>
    </row>
    <row r="566" spans="1:65" s="13" customFormat="1">
      <c r="B566" s="210"/>
      <c r="C566" s="211"/>
      <c r="D566" s="205" t="s">
        <v>161</v>
      </c>
      <c r="E566" s="212" t="s">
        <v>1</v>
      </c>
      <c r="F566" s="213" t="s">
        <v>805</v>
      </c>
      <c r="G566" s="211"/>
      <c r="H566" s="214">
        <v>22.943000000000001</v>
      </c>
      <c r="I566" s="215"/>
      <c r="J566" s="211"/>
      <c r="K566" s="211"/>
      <c r="L566" s="216"/>
      <c r="M566" s="217"/>
      <c r="N566" s="218"/>
      <c r="O566" s="218"/>
      <c r="P566" s="218"/>
      <c r="Q566" s="218"/>
      <c r="R566" s="218"/>
      <c r="S566" s="218"/>
      <c r="T566" s="219"/>
      <c r="AT566" s="220" t="s">
        <v>161</v>
      </c>
      <c r="AU566" s="220" t="s">
        <v>85</v>
      </c>
      <c r="AV566" s="13" t="s">
        <v>85</v>
      </c>
      <c r="AW566" s="13" t="s">
        <v>33</v>
      </c>
      <c r="AX566" s="13" t="s">
        <v>76</v>
      </c>
      <c r="AY566" s="220" t="s">
        <v>150</v>
      </c>
    </row>
    <row r="567" spans="1:65" s="13" customFormat="1">
      <c r="B567" s="210"/>
      <c r="C567" s="211"/>
      <c r="D567" s="205" t="s">
        <v>161</v>
      </c>
      <c r="E567" s="212" t="s">
        <v>1</v>
      </c>
      <c r="F567" s="213" t="s">
        <v>806</v>
      </c>
      <c r="G567" s="211"/>
      <c r="H567" s="214">
        <v>0.9</v>
      </c>
      <c r="I567" s="215"/>
      <c r="J567" s="211"/>
      <c r="K567" s="211"/>
      <c r="L567" s="216"/>
      <c r="M567" s="217"/>
      <c r="N567" s="218"/>
      <c r="O567" s="218"/>
      <c r="P567" s="218"/>
      <c r="Q567" s="218"/>
      <c r="R567" s="218"/>
      <c r="S567" s="218"/>
      <c r="T567" s="219"/>
      <c r="AT567" s="220" t="s">
        <v>161</v>
      </c>
      <c r="AU567" s="220" t="s">
        <v>85</v>
      </c>
      <c r="AV567" s="13" t="s">
        <v>85</v>
      </c>
      <c r="AW567" s="13" t="s">
        <v>33</v>
      </c>
      <c r="AX567" s="13" t="s">
        <v>76</v>
      </c>
      <c r="AY567" s="220" t="s">
        <v>150</v>
      </c>
    </row>
    <row r="568" spans="1:65" s="14" customFormat="1">
      <c r="B568" s="221"/>
      <c r="C568" s="222"/>
      <c r="D568" s="205" t="s">
        <v>161</v>
      </c>
      <c r="E568" s="223" t="s">
        <v>1</v>
      </c>
      <c r="F568" s="224" t="s">
        <v>163</v>
      </c>
      <c r="G568" s="222"/>
      <c r="H568" s="225">
        <v>23.843</v>
      </c>
      <c r="I568" s="226"/>
      <c r="J568" s="222"/>
      <c r="K568" s="222"/>
      <c r="L568" s="227"/>
      <c r="M568" s="228"/>
      <c r="N568" s="229"/>
      <c r="O568" s="229"/>
      <c r="P568" s="229"/>
      <c r="Q568" s="229"/>
      <c r="R568" s="229"/>
      <c r="S568" s="229"/>
      <c r="T568" s="230"/>
      <c r="AT568" s="231" t="s">
        <v>161</v>
      </c>
      <c r="AU568" s="231" t="s">
        <v>85</v>
      </c>
      <c r="AV568" s="14" t="s">
        <v>157</v>
      </c>
      <c r="AW568" s="14" t="s">
        <v>33</v>
      </c>
      <c r="AX568" s="14" t="s">
        <v>83</v>
      </c>
      <c r="AY568" s="231" t="s">
        <v>150</v>
      </c>
    </row>
    <row r="569" spans="1:65" s="2" customFormat="1" ht="16.5" customHeight="1">
      <c r="A569" s="35"/>
      <c r="B569" s="36"/>
      <c r="C569" s="246" t="s">
        <v>807</v>
      </c>
      <c r="D569" s="246" t="s">
        <v>289</v>
      </c>
      <c r="E569" s="247" t="s">
        <v>799</v>
      </c>
      <c r="F569" s="248" t="s">
        <v>800</v>
      </c>
      <c r="G569" s="249" t="s">
        <v>171</v>
      </c>
      <c r="H569" s="250">
        <v>8.0000000000000002E-3</v>
      </c>
      <c r="I569" s="251"/>
      <c r="J569" s="252">
        <f>ROUND(I569*H569,2)</f>
        <v>0</v>
      </c>
      <c r="K569" s="248" t="s">
        <v>156</v>
      </c>
      <c r="L569" s="253"/>
      <c r="M569" s="254" t="s">
        <v>1</v>
      </c>
      <c r="N569" s="255" t="s">
        <v>41</v>
      </c>
      <c r="O569" s="72"/>
      <c r="P569" s="201">
        <f>O569*H569</f>
        <v>0</v>
      </c>
      <c r="Q569" s="201">
        <v>1</v>
      </c>
      <c r="R569" s="201">
        <f>Q569*H569</f>
        <v>8.0000000000000002E-3</v>
      </c>
      <c r="S569" s="201">
        <v>0</v>
      </c>
      <c r="T569" s="202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203" t="s">
        <v>475</v>
      </c>
      <c r="AT569" s="203" t="s">
        <v>289</v>
      </c>
      <c r="AU569" s="203" t="s">
        <v>85</v>
      </c>
      <c r="AY569" s="18" t="s">
        <v>150</v>
      </c>
      <c r="BE569" s="204">
        <f>IF(N569="základní",J569,0)</f>
        <v>0</v>
      </c>
      <c r="BF569" s="204">
        <f>IF(N569="snížená",J569,0)</f>
        <v>0</v>
      </c>
      <c r="BG569" s="204">
        <f>IF(N569="zákl. přenesená",J569,0)</f>
        <v>0</v>
      </c>
      <c r="BH569" s="204">
        <f>IF(N569="sníž. přenesená",J569,0)</f>
        <v>0</v>
      </c>
      <c r="BI569" s="204">
        <f>IF(N569="nulová",J569,0)</f>
        <v>0</v>
      </c>
      <c r="BJ569" s="18" t="s">
        <v>83</v>
      </c>
      <c r="BK569" s="204">
        <f>ROUND(I569*H569,2)</f>
        <v>0</v>
      </c>
      <c r="BL569" s="18" t="s">
        <v>350</v>
      </c>
      <c r="BM569" s="203" t="s">
        <v>808</v>
      </c>
    </row>
    <row r="570" spans="1:65" s="2" customFormat="1">
      <c r="A570" s="35"/>
      <c r="B570" s="36"/>
      <c r="C570" s="37"/>
      <c r="D570" s="205" t="s">
        <v>159</v>
      </c>
      <c r="E570" s="37"/>
      <c r="F570" s="206" t="s">
        <v>800</v>
      </c>
      <c r="G570" s="37"/>
      <c r="H570" s="37"/>
      <c r="I570" s="207"/>
      <c r="J570" s="37"/>
      <c r="K570" s="37"/>
      <c r="L570" s="40"/>
      <c r="M570" s="208"/>
      <c r="N570" s="209"/>
      <c r="O570" s="72"/>
      <c r="P570" s="72"/>
      <c r="Q570" s="72"/>
      <c r="R570" s="72"/>
      <c r="S570" s="72"/>
      <c r="T570" s="73"/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T570" s="18" t="s">
        <v>159</v>
      </c>
      <c r="AU570" s="18" t="s">
        <v>85</v>
      </c>
    </row>
    <row r="571" spans="1:65" s="13" customFormat="1">
      <c r="B571" s="210"/>
      <c r="C571" s="211"/>
      <c r="D571" s="205" t="s">
        <v>161</v>
      </c>
      <c r="E571" s="212" t="s">
        <v>1</v>
      </c>
      <c r="F571" s="213" t="s">
        <v>809</v>
      </c>
      <c r="G571" s="211"/>
      <c r="H571" s="214">
        <v>8.0000000000000002E-3</v>
      </c>
      <c r="I571" s="215"/>
      <c r="J571" s="211"/>
      <c r="K571" s="211"/>
      <c r="L571" s="216"/>
      <c r="M571" s="217"/>
      <c r="N571" s="218"/>
      <c r="O571" s="218"/>
      <c r="P571" s="218"/>
      <c r="Q571" s="218"/>
      <c r="R571" s="218"/>
      <c r="S571" s="218"/>
      <c r="T571" s="219"/>
      <c r="AT571" s="220" t="s">
        <v>161</v>
      </c>
      <c r="AU571" s="220" t="s">
        <v>85</v>
      </c>
      <c r="AV571" s="13" t="s">
        <v>85</v>
      </c>
      <c r="AW571" s="13" t="s">
        <v>33</v>
      </c>
      <c r="AX571" s="13" t="s">
        <v>76</v>
      </c>
      <c r="AY571" s="220" t="s">
        <v>150</v>
      </c>
    </row>
    <row r="572" spans="1:65" s="14" customFormat="1">
      <c r="B572" s="221"/>
      <c r="C572" s="222"/>
      <c r="D572" s="205" t="s">
        <v>161</v>
      </c>
      <c r="E572" s="223" t="s">
        <v>1</v>
      </c>
      <c r="F572" s="224" t="s">
        <v>163</v>
      </c>
      <c r="G572" s="222"/>
      <c r="H572" s="225">
        <v>8.0000000000000002E-3</v>
      </c>
      <c r="I572" s="226"/>
      <c r="J572" s="222"/>
      <c r="K572" s="222"/>
      <c r="L572" s="227"/>
      <c r="M572" s="228"/>
      <c r="N572" s="229"/>
      <c r="O572" s="229"/>
      <c r="P572" s="229"/>
      <c r="Q572" s="229"/>
      <c r="R572" s="229"/>
      <c r="S572" s="229"/>
      <c r="T572" s="230"/>
      <c r="AT572" s="231" t="s">
        <v>161</v>
      </c>
      <c r="AU572" s="231" t="s">
        <v>85</v>
      </c>
      <c r="AV572" s="14" t="s">
        <v>157</v>
      </c>
      <c r="AW572" s="14" t="s">
        <v>33</v>
      </c>
      <c r="AX572" s="14" t="s">
        <v>83</v>
      </c>
      <c r="AY572" s="231" t="s">
        <v>150</v>
      </c>
    </row>
    <row r="573" spans="1:65" s="2" customFormat="1" ht="24.2" customHeight="1">
      <c r="A573" s="35"/>
      <c r="B573" s="36"/>
      <c r="C573" s="192" t="s">
        <v>810</v>
      </c>
      <c r="D573" s="192" t="s">
        <v>152</v>
      </c>
      <c r="E573" s="193" t="s">
        <v>811</v>
      </c>
      <c r="F573" s="194" t="s">
        <v>812</v>
      </c>
      <c r="G573" s="195" t="s">
        <v>265</v>
      </c>
      <c r="H573" s="196">
        <v>26.22</v>
      </c>
      <c r="I573" s="197"/>
      <c r="J573" s="198">
        <f>ROUND(I573*H573,2)</f>
        <v>0</v>
      </c>
      <c r="K573" s="194" t="s">
        <v>156</v>
      </c>
      <c r="L573" s="40"/>
      <c r="M573" s="199" t="s">
        <v>1</v>
      </c>
      <c r="N573" s="200" t="s">
        <v>41</v>
      </c>
      <c r="O573" s="72"/>
      <c r="P573" s="201">
        <f>O573*H573</f>
        <v>0</v>
      </c>
      <c r="Q573" s="201">
        <v>0</v>
      </c>
      <c r="R573" s="201">
        <f>Q573*H573</f>
        <v>0</v>
      </c>
      <c r="S573" s="201">
        <v>0</v>
      </c>
      <c r="T573" s="202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203" t="s">
        <v>350</v>
      </c>
      <c r="AT573" s="203" t="s">
        <v>152</v>
      </c>
      <c r="AU573" s="203" t="s">
        <v>85</v>
      </c>
      <c r="AY573" s="18" t="s">
        <v>150</v>
      </c>
      <c r="BE573" s="204">
        <f>IF(N573="základní",J573,0)</f>
        <v>0</v>
      </c>
      <c r="BF573" s="204">
        <f>IF(N573="snížená",J573,0)</f>
        <v>0</v>
      </c>
      <c r="BG573" s="204">
        <f>IF(N573="zákl. přenesená",J573,0)</f>
        <v>0</v>
      </c>
      <c r="BH573" s="204">
        <f>IF(N573="sníž. přenesená",J573,0)</f>
        <v>0</v>
      </c>
      <c r="BI573" s="204">
        <f>IF(N573="nulová",J573,0)</f>
        <v>0</v>
      </c>
      <c r="BJ573" s="18" t="s">
        <v>83</v>
      </c>
      <c r="BK573" s="204">
        <f>ROUND(I573*H573,2)</f>
        <v>0</v>
      </c>
      <c r="BL573" s="18" t="s">
        <v>350</v>
      </c>
      <c r="BM573" s="203" t="s">
        <v>813</v>
      </c>
    </row>
    <row r="574" spans="1:65" s="2" customFormat="1" ht="19.5">
      <c r="A574" s="35"/>
      <c r="B574" s="36"/>
      <c r="C574" s="37"/>
      <c r="D574" s="205" t="s">
        <v>159</v>
      </c>
      <c r="E574" s="37"/>
      <c r="F574" s="206" t="s">
        <v>814</v>
      </c>
      <c r="G574" s="37"/>
      <c r="H574" s="37"/>
      <c r="I574" s="207"/>
      <c r="J574" s="37"/>
      <c r="K574" s="37"/>
      <c r="L574" s="40"/>
      <c r="M574" s="208"/>
      <c r="N574" s="209"/>
      <c r="O574" s="72"/>
      <c r="P574" s="72"/>
      <c r="Q574" s="72"/>
      <c r="R574" s="72"/>
      <c r="S574" s="72"/>
      <c r="T574" s="73"/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T574" s="18" t="s">
        <v>159</v>
      </c>
      <c r="AU574" s="18" t="s">
        <v>85</v>
      </c>
    </row>
    <row r="575" spans="1:65" s="13" customFormat="1">
      <c r="B575" s="210"/>
      <c r="C575" s="211"/>
      <c r="D575" s="205" t="s">
        <v>161</v>
      </c>
      <c r="E575" s="212" t="s">
        <v>1</v>
      </c>
      <c r="F575" s="213" t="s">
        <v>815</v>
      </c>
      <c r="G575" s="211"/>
      <c r="H575" s="214">
        <v>26.22</v>
      </c>
      <c r="I575" s="215"/>
      <c r="J575" s="211"/>
      <c r="K575" s="211"/>
      <c r="L575" s="216"/>
      <c r="M575" s="217"/>
      <c r="N575" s="218"/>
      <c r="O575" s="218"/>
      <c r="P575" s="218"/>
      <c r="Q575" s="218"/>
      <c r="R575" s="218"/>
      <c r="S575" s="218"/>
      <c r="T575" s="219"/>
      <c r="AT575" s="220" t="s">
        <v>161</v>
      </c>
      <c r="AU575" s="220" t="s">
        <v>85</v>
      </c>
      <c r="AV575" s="13" t="s">
        <v>85</v>
      </c>
      <c r="AW575" s="13" t="s">
        <v>33</v>
      </c>
      <c r="AX575" s="13" t="s">
        <v>76</v>
      </c>
      <c r="AY575" s="220" t="s">
        <v>150</v>
      </c>
    </row>
    <row r="576" spans="1:65" s="14" customFormat="1">
      <c r="B576" s="221"/>
      <c r="C576" s="222"/>
      <c r="D576" s="205" t="s">
        <v>161</v>
      </c>
      <c r="E576" s="223" t="s">
        <v>1</v>
      </c>
      <c r="F576" s="224" t="s">
        <v>163</v>
      </c>
      <c r="G576" s="222"/>
      <c r="H576" s="225">
        <v>26.22</v>
      </c>
      <c r="I576" s="226"/>
      <c r="J576" s="222"/>
      <c r="K576" s="222"/>
      <c r="L576" s="227"/>
      <c r="M576" s="228"/>
      <c r="N576" s="229"/>
      <c r="O576" s="229"/>
      <c r="P576" s="229"/>
      <c r="Q576" s="229"/>
      <c r="R576" s="229"/>
      <c r="S576" s="229"/>
      <c r="T576" s="230"/>
      <c r="AT576" s="231" t="s">
        <v>161</v>
      </c>
      <c r="AU576" s="231" t="s">
        <v>85</v>
      </c>
      <c r="AV576" s="14" t="s">
        <v>157</v>
      </c>
      <c r="AW576" s="14" t="s">
        <v>33</v>
      </c>
      <c r="AX576" s="14" t="s">
        <v>83</v>
      </c>
      <c r="AY576" s="231" t="s">
        <v>150</v>
      </c>
    </row>
    <row r="577" spans="1:65" s="2" customFormat="1" ht="16.5" customHeight="1">
      <c r="A577" s="35"/>
      <c r="B577" s="36"/>
      <c r="C577" s="246" t="s">
        <v>816</v>
      </c>
      <c r="D577" s="246" t="s">
        <v>289</v>
      </c>
      <c r="E577" s="247" t="s">
        <v>799</v>
      </c>
      <c r="F577" s="248" t="s">
        <v>800</v>
      </c>
      <c r="G577" s="249" t="s">
        <v>171</v>
      </c>
      <c r="H577" s="250">
        <v>8.9999999999999993E-3</v>
      </c>
      <c r="I577" s="251"/>
      <c r="J577" s="252">
        <f>ROUND(I577*H577,2)</f>
        <v>0</v>
      </c>
      <c r="K577" s="248" t="s">
        <v>156</v>
      </c>
      <c r="L577" s="253"/>
      <c r="M577" s="254" t="s">
        <v>1</v>
      </c>
      <c r="N577" s="255" t="s">
        <v>41</v>
      </c>
      <c r="O577" s="72"/>
      <c r="P577" s="201">
        <f>O577*H577</f>
        <v>0</v>
      </c>
      <c r="Q577" s="201">
        <v>1</v>
      </c>
      <c r="R577" s="201">
        <f>Q577*H577</f>
        <v>8.9999999999999993E-3</v>
      </c>
      <c r="S577" s="201">
        <v>0</v>
      </c>
      <c r="T577" s="202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203" t="s">
        <v>475</v>
      </c>
      <c r="AT577" s="203" t="s">
        <v>289</v>
      </c>
      <c r="AU577" s="203" t="s">
        <v>85</v>
      </c>
      <c r="AY577" s="18" t="s">
        <v>150</v>
      </c>
      <c r="BE577" s="204">
        <f>IF(N577="základní",J577,0)</f>
        <v>0</v>
      </c>
      <c r="BF577" s="204">
        <f>IF(N577="snížená",J577,0)</f>
        <v>0</v>
      </c>
      <c r="BG577" s="204">
        <f>IF(N577="zákl. přenesená",J577,0)</f>
        <v>0</v>
      </c>
      <c r="BH577" s="204">
        <f>IF(N577="sníž. přenesená",J577,0)</f>
        <v>0</v>
      </c>
      <c r="BI577" s="204">
        <f>IF(N577="nulová",J577,0)</f>
        <v>0</v>
      </c>
      <c r="BJ577" s="18" t="s">
        <v>83</v>
      </c>
      <c r="BK577" s="204">
        <f>ROUND(I577*H577,2)</f>
        <v>0</v>
      </c>
      <c r="BL577" s="18" t="s">
        <v>350</v>
      </c>
      <c r="BM577" s="203" t="s">
        <v>817</v>
      </c>
    </row>
    <row r="578" spans="1:65" s="2" customFormat="1">
      <c r="A578" s="35"/>
      <c r="B578" s="36"/>
      <c r="C578" s="37"/>
      <c r="D578" s="205" t="s">
        <v>159</v>
      </c>
      <c r="E578" s="37"/>
      <c r="F578" s="206" t="s">
        <v>800</v>
      </c>
      <c r="G578" s="37"/>
      <c r="H578" s="37"/>
      <c r="I578" s="207"/>
      <c r="J578" s="37"/>
      <c r="K578" s="37"/>
      <c r="L578" s="40"/>
      <c r="M578" s="208"/>
      <c r="N578" s="209"/>
      <c r="O578" s="72"/>
      <c r="P578" s="72"/>
      <c r="Q578" s="72"/>
      <c r="R578" s="72"/>
      <c r="S578" s="72"/>
      <c r="T578" s="73"/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T578" s="18" t="s">
        <v>159</v>
      </c>
      <c r="AU578" s="18" t="s">
        <v>85</v>
      </c>
    </row>
    <row r="579" spans="1:65" s="13" customFormat="1">
      <c r="B579" s="210"/>
      <c r="C579" s="211"/>
      <c r="D579" s="205" t="s">
        <v>161</v>
      </c>
      <c r="E579" s="212" t="s">
        <v>1</v>
      </c>
      <c r="F579" s="213" t="s">
        <v>818</v>
      </c>
      <c r="G579" s="211"/>
      <c r="H579" s="214">
        <v>8.9999999999999993E-3</v>
      </c>
      <c r="I579" s="215"/>
      <c r="J579" s="211"/>
      <c r="K579" s="211"/>
      <c r="L579" s="216"/>
      <c r="M579" s="217"/>
      <c r="N579" s="218"/>
      <c r="O579" s="218"/>
      <c r="P579" s="218"/>
      <c r="Q579" s="218"/>
      <c r="R579" s="218"/>
      <c r="S579" s="218"/>
      <c r="T579" s="219"/>
      <c r="AT579" s="220" t="s">
        <v>161</v>
      </c>
      <c r="AU579" s="220" t="s">
        <v>85</v>
      </c>
      <c r="AV579" s="13" t="s">
        <v>85</v>
      </c>
      <c r="AW579" s="13" t="s">
        <v>33</v>
      </c>
      <c r="AX579" s="13" t="s">
        <v>76</v>
      </c>
      <c r="AY579" s="220" t="s">
        <v>150</v>
      </c>
    </row>
    <row r="580" spans="1:65" s="14" customFormat="1">
      <c r="B580" s="221"/>
      <c r="C580" s="222"/>
      <c r="D580" s="205" t="s">
        <v>161</v>
      </c>
      <c r="E580" s="223" t="s">
        <v>1</v>
      </c>
      <c r="F580" s="224" t="s">
        <v>163</v>
      </c>
      <c r="G580" s="222"/>
      <c r="H580" s="225">
        <v>8.9999999999999993E-3</v>
      </c>
      <c r="I580" s="226"/>
      <c r="J580" s="222"/>
      <c r="K580" s="222"/>
      <c r="L580" s="227"/>
      <c r="M580" s="228"/>
      <c r="N580" s="229"/>
      <c r="O580" s="229"/>
      <c r="P580" s="229"/>
      <c r="Q580" s="229"/>
      <c r="R580" s="229"/>
      <c r="S580" s="229"/>
      <c r="T580" s="230"/>
      <c r="AT580" s="231" t="s">
        <v>161</v>
      </c>
      <c r="AU580" s="231" t="s">
        <v>85</v>
      </c>
      <c r="AV580" s="14" t="s">
        <v>157</v>
      </c>
      <c r="AW580" s="14" t="s">
        <v>33</v>
      </c>
      <c r="AX580" s="14" t="s">
        <v>83</v>
      </c>
      <c r="AY580" s="231" t="s">
        <v>150</v>
      </c>
    </row>
    <row r="581" spans="1:65" s="2" customFormat="1" ht="16.5" customHeight="1">
      <c r="A581" s="35"/>
      <c r="B581" s="36"/>
      <c r="C581" s="192" t="s">
        <v>819</v>
      </c>
      <c r="D581" s="192" t="s">
        <v>152</v>
      </c>
      <c r="E581" s="193" t="s">
        <v>820</v>
      </c>
      <c r="F581" s="194" t="s">
        <v>821</v>
      </c>
      <c r="G581" s="195" t="s">
        <v>265</v>
      </c>
      <c r="H581" s="196">
        <v>26.027999999999999</v>
      </c>
      <c r="I581" s="197"/>
      <c r="J581" s="198">
        <f>ROUND(I581*H581,2)</f>
        <v>0</v>
      </c>
      <c r="K581" s="194" t="s">
        <v>156</v>
      </c>
      <c r="L581" s="40"/>
      <c r="M581" s="199" t="s">
        <v>1</v>
      </c>
      <c r="N581" s="200" t="s">
        <v>41</v>
      </c>
      <c r="O581" s="72"/>
      <c r="P581" s="201">
        <f>O581*H581</f>
        <v>0</v>
      </c>
      <c r="Q581" s="201">
        <v>0</v>
      </c>
      <c r="R581" s="201">
        <f>Q581*H581</f>
        <v>0</v>
      </c>
      <c r="S581" s="201">
        <v>4.0000000000000001E-3</v>
      </c>
      <c r="T581" s="202">
        <f>S581*H581</f>
        <v>0.104112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203" t="s">
        <v>350</v>
      </c>
      <c r="AT581" s="203" t="s">
        <v>152</v>
      </c>
      <c r="AU581" s="203" t="s">
        <v>85</v>
      </c>
      <c r="AY581" s="18" t="s">
        <v>150</v>
      </c>
      <c r="BE581" s="204">
        <f>IF(N581="základní",J581,0)</f>
        <v>0</v>
      </c>
      <c r="BF581" s="204">
        <f>IF(N581="snížená",J581,0)</f>
        <v>0</v>
      </c>
      <c r="BG581" s="204">
        <f>IF(N581="zákl. přenesená",J581,0)</f>
        <v>0</v>
      </c>
      <c r="BH581" s="204">
        <f>IF(N581="sníž. přenesená",J581,0)</f>
        <v>0</v>
      </c>
      <c r="BI581" s="204">
        <f>IF(N581="nulová",J581,0)</f>
        <v>0</v>
      </c>
      <c r="BJ581" s="18" t="s">
        <v>83</v>
      </c>
      <c r="BK581" s="204">
        <f>ROUND(I581*H581,2)</f>
        <v>0</v>
      </c>
      <c r="BL581" s="18" t="s">
        <v>350</v>
      </c>
      <c r="BM581" s="203" t="s">
        <v>822</v>
      </c>
    </row>
    <row r="582" spans="1:65" s="2" customFormat="1">
      <c r="A582" s="35"/>
      <c r="B582" s="36"/>
      <c r="C582" s="37"/>
      <c r="D582" s="205" t="s">
        <v>159</v>
      </c>
      <c r="E582" s="37"/>
      <c r="F582" s="206" t="s">
        <v>823</v>
      </c>
      <c r="G582" s="37"/>
      <c r="H582" s="37"/>
      <c r="I582" s="207"/>
      <c r="J582" s="37"/>
      <c r="K582" s="37"/>
      <c r="L582" s="40"/>
      <c r="M582" s="208"/>
      <c r="N582" s="209"/>
      <c r="O582" s="72"/>
      <c r="P582" s="72"/>
      <c r="Q582" s="72"/>
      <c r="R582" s="72"/>
      <c r="S582" s="72"/>
      <c r="T582" s="73"/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T582" s="18" t="s">
        <v>159</v>
      </c>
      <c r="AU582" s="18" t="s">
        <v>85</v>
      </c>
    </row>
    <row r="583" spans="1:65" s="13" customFormat="1">
      <c r="B583" s="210"/>
      <c r="C583" s="211"/>
      <c r="D583" s="205" t="s">
        <v>161</v>
      </c>
      <c r="E583" s="212" t="s">
        <v>1</v>
      </c>
      <c r="F583" s="213" t="s">
        <v>824</v>
      </c>
      <c r="G583" s="211"/>
      <c r="H583" s="214">
        <v>25.128</v>
      </c>
      <c r="I583" s="215"/>
      <c r="J583" s="211"/>
      <c r="K583" s="211"/>
      <c r="L583" s="216"/>
      <c r="M583" s="217"/>
      <c r="N583" s="218"/>
      <c r="O583" s="218"/>
      <c r="P583" s="218"/>
      <c r="Q583" s="218"/>
      <c r="R583" s="218"/>
      <c r="S583" s="218"/>
      <c r="T583" s="219"/>
      <c r="AT583" s="220" t="s">
        <v>161</v>
      </c>
      <c r="AU583" s="220" t="s">
        <v>85</v>
      </c>
      <c r="AV583" s="13" t="s">
        <v>85</v>
      </c>
      <c r="AW583" s="13" t="s">
        <v>33</v>
      </c>
      <c r="AX583" s="13" t="s">
        <v>76</v>
      </c>
      <c r="AY583" s="220" t="s">
        <v>150</v>
      </c>
    </row>
    <row r="584" spans="1:65" s="13" customFormat="1">
      <c r="B584" s="210"/>
      <c r="C584" s="211"/>
      <c r="D584" s="205" t="s">
        <v>161</v>
      </c>
      <c r="E584" s="212" t="s">
        <v>1</v>
      </c>
      <c r="F584" s="213" t="s">
        <v>806</v>
      </c>
      <c r="G584" s="211"/>
      <c r="H584" s="214">
        <v>0.9</v>
      </c>
      <c r="I584" s="215"/>
      <c r="J584" s="211"/>
      <c r="K584" s="211"/>
      <c r="L584" s="216"/>
      <c r="M584" s="217"/>
      <c r="N584" s="218"/>
      <c r="O584" s="218"/>
      <c r="P584" s="218"/>
      <c r="Q584" s="218"/>
      <c r="R584" s="218"/>
      <c r="S584" s="218"/>
      <c r="T584" s="219"/>
      <c r="AT584" s="220" t="s">
        <v>161</v>
      </c>
      <c r="AU584" s="220" t="s">
        <v>85</v>
      </c>
      <c r="AV584" s="13" t="s">
        <v>85</v>
      </c>
      <c r="AW584" s="13" t="s">
        <v>33</v>
      </c>
      <c r="AX584" s="13" t="s">
        <v>76</v>
      </c>
      <c r="AY584" s="220" t="s">
        <v>150</v>
      </c>
    </row>
    <row r="585" spans="1:65" s="14" customFormat="1">
      <c r="B585" s="221"/>
      <c r="C585" s="222"/>
      <c r="D585" s="205" t="s">
        <v>161</v>
      </c>
      <c r="E585" s="223" t="s">
        <v>1</v>
      </c>
      <c r="F585" s="224" t="s">
        <v>163</v>
      </c>
      <c r="G585" s="222"/>
      <c r="H585" s="225">
        <v>26.027999999999999</v>
      </c>
      <c r="I585" s="226"/>
      <c r="J585" s="222"/>
      <c r="K585" s="222"/>
      <c r="L585" s="227"/>
      <c r="M585" s="228"/>
      <c r="N585" s="229"/>
      <c r="O585" s="229"/>
      <c r="P585" s="229"/>
      <c r="Q585" s="229"/>
      <c r="R585" s="229"/>
      <c r="S585" s="229"/>
      <c r="T585" s="230"/>
      <c r="AT585" s="231" t="s">
        <v>161</v>
      </c>
      <c r="AU585" s="231" t="s">
        <v>85</v>
      </c>
      <c r="AV585" s="14" t="s">
        <v>157</v>
      </c>
      <c r="AW585" s="14" t="s">
        <v>33</v>
      </c>
      <c r="AX585" s="14" t="s">
        <v>83</v>
      </c>
      <c r="AY585" s="231" t="s">
        <v>150</v>
      </c>
    </row>
    <row r="586" spans="1:65" s="2" customFormat="1" ht="16.5" customHeight="1">
      <c r="A586" s="35"/>
      <c r="B586" s="36"/>
      <c r="C586" s="192" t="s">
        <v>825</v>
      </c>
      <c r="D586" s="192" t="s">
        <v>152</v>
      </c>
      <c r="E586" s="193" t="s">
        <v>826</v>
      </c>
      <c r="F586" s="194" t="s">
        <v>827</v>
      </c>
      <c r="G586" s="195" t="s">
        <v>265</v>
      </c>
      <c r="H586" s="196">
        <v>26.22</v>
      </c>
      <c r="I586" s="197"/>
      <c r="J586" s="198">
        <f>ROUND(I586*H586,2)</f>
        <v>0</v>
      </c>
      <c r="K586" s="194" t="s">
        <v>156</v>
      </c>
      <c r="L586" s="40"/>
      <c r="M586" s="199" t="s">
        <v>1</v>
      </c>
      <c r="N586" s="200" t="s">
        <v>41</v>
      </c>
      <c r="O586" s="72"/>
      <c r="P586" s="201">
        <f>O586*H586</f>
        <v>0</v>
      </c>
      <c r="Q586" s="201">
        <v>0</v>
      </c>
      <c r="R586" s="201">
        <f>Q586*H586</f>
        <v>0</v>
      </c>
      <c r="S586" s="201">
        <v>4.4999999999999997E-3</v>
      </c>
      <c r="T586" s="202">
        <f>S586*H586</f>
        <v>0.11798999999999998</v>
      </c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R586" s="203" t="s">
        <v>350</v>
      </c>
      <c r="AT586" s="203" t="s">
        <v>152</v>
      </c>
      <c r="AU586" s="203" t="s">
        <v>85</v>
      </c>
      <c r="AY586" s="18" t="s">
        <v>150</v>
      </c>
      <c r="BE586" s="204">
        <f>IF(N586="základní",J586,0)</f>
        <v>0</v>
      </c>
      <c r="BF586" s="204">
        <f>IF(N586="snížená",J586,0)</f>
        <v>0</v>
      </c>
      <c r="BG586" s="204">
        <f>IF(N586="zákl. přenesená",J586,0)</f>
        <v>0</v>
      </c>
      <c r="BH586" s="204">
        <f>IF(N586="sníž. přenesená",J586,0)</f>
        <v>0</v>
      </c>
      <c r="BI586" s="204">
        <f>IF(N586="nulová",J586,0)</f>
        <v>0</v>
      </c>
      <c r="BJ586" s="18" t="s">
        <v>83</v>
      </c>
      <c r="BK586" s="204">
        <f>ROUND(I586*H586,2)</f>
        <v>0</v>
      </c>
      <c r="BL586" s="18" t="s">
        <v>350</v>
      </c>
      <c r="BM586" s="203" t="s">
        <v>828</v>
      </c>
    </row>
    <row r="587" spans="1:65" s="2" customFormat="1">
      <c r="A587" s="35"/>
      <c r="B587" s="36"/>
      <c r="C587" s="37"/>
      <c r="D587" s="205" t="s">
        <v>159</v>
      </c>
      <c r="E587" s="37"/>
      <c r="F587" s="206" t="s">
        <v>829</v>
      </c>
      <c r="G587" s="37"/>
      <c r="H587" s="37"/>
      <c r="I587" s="207"/>
      <c r="J587" s="37"/>
      <c r="K587" s="37"/>
      <c r="L587" s="40"/>
      <c r="M587" s="208"/>
      <c r="N587" s="209"/>
      <c r="O587" s="72"/>
      <c r="P587" s="72"/>
      <c r="Q587" s="72"/>
      <c r="R587" s="72"/>
      <c r="S587" s="72"/>
      <c r="T587" s="73"/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T587" s="18" t="s">
        <v>159</v>
      </c>
      <c r="AU587" s="18" t="s">
        <v>85</v>
      </c>
    </row>
    <row r="588" spans="1:65" s="13" customFormat="1">
      <c r="B588" s="210"/>
      <c r="C588" s="211"/>
      <c r="D588" s="205" t="s">
        <v>161</v>
      </c>
      <c r="E588" s="212" t="s">
        <v>1</v>
      </c>
      <c r="F588" s="213" t="s">
        <v>830</v>
      </c>
      <c r="G588" s="211"/>
      <c r="H588" s="214">
        <v>26.22</v>
      </c>
      <c r="I588" s="215"/>
      <c r="J588" s="211"/>
      <c r="K588" s="211"/>
      <c r="L588" s="216"/>
      <c r="M588" s="217"/>
      <c r="N588" s="218"/>
      <c r="O588" s="218"/>
      <c r="P588" s="218"/>
      <c r="Q588" s="218"/>
      <c r="R588" s="218"/>
      <c r="S588" s="218"/>
      <c r="T588" s="219"/>
      <c r="AT588" s="220" t="s">
        <v>161</v>
      </c>
      <c r="AU588" s="220" t="s">
        <v>85</v>
      </c>
      <c r="AV588" s="13" t="s">
        <v>85</v>
      </c>
      <c r="AW588" s="13" t="s">
        <v>33</v>
      </c>
      <c r="AX588" s="13" t="s">
        <v>76</v>
      </c>
      <c r="AY588" s="220" t="s">
        <v>150</v>
      </c>
    </row>
    <row r="589" spans="1:65" s="14" customFormat="1">
      <c r="B589" s="221"/>
      <c r="C589" s="222"/>
      <c r="D589" s="205" t="s">
        <v>161</v>
      </c>
      <c r="E589" s="223" t="s">
        <v>1</v>
      </c>
      <c r="F589" s="224" t="s">
        <v>163</v>
      </c>
      <c r="G589" s="222"/>
      <c r="H589" s="225">
        <v>26.22</v>
      </c>
      <c r="I589" s="226"/>
      <c r="J589" s="222"/>
      <c r="K589" s="222"/>
      <c r="L589" s="227"/>
      <c r="M589" s="228"/>
      <c r="N589" s="229"/>
      <c r="O589" s="229"/>
      <c r="P589" s="229"/>
      <c r="Q589" s="229"/>
      <c r="R589" s="229"/>
      <c r="S589" s="229"/>
      <c r="T589" s="230"/>
      <c r="AT589" s="231" t="s">
        <v>161</v>
      </c>
      <c r="AU589" s="231" t="s">
        <v>85</v>
      </c>
      <c r="AV589" s="14" t="s">
        <v>157</v>
      </c>
      <c r="AW589" s="14" t="s">
        <v>33</v>
      </c>
      <c r="AX589" s="14" t="s">
        <v>83</v>
      </c>
      <c r="AY589" s="231" t="s">
        <v>150</v>
      </c>
    </row>
    <row r="590" spans="1:65" s="2" customFormat="1" ht="24.2" customHeight="1">
      <c r="A590" s="35"/>
      <c r="B590" s="36"/>
      <c r="C590" s="192" t="s">
        <v>831</v>
      </c>
      <c r="D590" s="192" t="s">
        <v>152</v>
      </c>
      <c r="E590" s="193" t="s">
        <v>832</v>
      </c>
      <c r="F590" s="194" t="s">
        <v>833</v>
      </c>
      <c r="G590" s="195" t="s">
        <v>265</v>
      </c>
      <c r="H590" s="196">
        <v>26.22</v>
      </c>
      <c r="I590" s="197"/>
      <c r="J590" s="198">
        <f>ROUND(I590*H590,2)</f>
        <v>0</v>
      </c>
      <c r="K590" s="194" t="s">
        <v>156</v>
      </c>
      <c r="L590" s="40"/>
      <c r="M590" s="199" t="s">
        <v>1</v>
      </c>
      <c r="N590" s="200" t="s">
        <v>41</v>
      </c>
      <c r="O590" s="72"/>
      <c r="P590" s="201">
        <f>O590*H590</f>
        <v>0</v>
      </c>
      <c r="Q590" s="201">
        <v>0</v>
      </c>
      <c r="R590" s="201">
        <f>Q590*H590</f>
        <v>0</v>
      </c>
      <c r="S590" s="201">
        <v>0</v>
      </c>
      <c r="T590" s="202">
        <f>S590*H590</f>
        <v>0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203" t="s">
        <v>350</v>
      </c>
      <c r="AT590" s="203" t="s">
        <v>152</v>
      </c>
      <c r="AU590" s="203" t="s">
        <v>85</v>
      </c>
      <c r="AY590" s="18" t="s">
        <v>150</v>
      </c>
      <c r="BE590" s="204">
        <f>IF(N590="základní",J590,0)</f>
        <v>0</v>
      </c>
      <c r="BF590" s="204">
        <f>IF(N590="snížená",J590,0)</f>
        <v>0</v>
      </c>
      <c r="BG590" s="204">
        <f>IF(N590="zákl. přenesená",J590,0)</f>
        <v>0</v>
      </c>
      <c r="BH590" s="204">
        <f>IF(N590="sníž. přenesená",J590,0)</f>
        <v>0</v>
      </c>
      <c r="BI590" s="204">
        <f>IF(N590="nulová",J590,0)</f>
        <v>0</v>
      </c>
      <c r="BJ590" s="18" t="s">
        <v>83</v>
      </c>
      <c r="BK590" s="204">
        <f>ROUND(I590*H590,2)</f>
        <v>0</v>
      </c>
      <c r="BL590" s="18" t="s">
        <v>350</v>
      </c>
      <c r="BM590" s="203" t="s">
        <v>834</v>
      </c>
    </row>
    <row r="591" spans="1:65" s="2" customFormat="1" ht="19.5">
      <c r="A591" s="35"/>
      <c r="B591" s="36"/>
      <c r="C591" s="37"/>
      <c r="D591" s="205" t="s">
        <v>159</v>
      </c>
      <c r="E591" s="37"/>
      <c r="F591" s="206" t="s">
        <v>835</v>
      </c>
      <c r="G591" s="37"/>
      <c r="H591" s="37"/>
      <c r="I591" s="207"/>
      <c r="J591" s="37"/>
      <c r="K591" s="37"/>
      <c r="L591" s="40"/>
      <c r="M591" s="208"/>
      <c r="N591" s="209"/>
      <c r="O591" s="72"/>
      <c r="P591" s="72"/>
      <c r="Q591" s="72"/>
      <c r="R591" s="72"/>
      <c r="S591" s="72"/>
      <c r="T591" s="73"/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T591" s="18" t="s">
        <v>159</v>
      </c>
      <c r="AU591" s="18" t="s">
        <v>85</v>
      </c>
    </row>
    <row r="592" spans="1:65" s="13" customFormat="1">
      <c r="B592" s="210"/>
      <c r="C592" s="211"/>
      <c r="D592" s="205" t="s">
        <v>161</v>
      </c>
      <c r="E592" s="212" t="s">
        <v>1</v>
      </c>
      <c r="F592" s="213" t="s">
        <v>815</v>
      </c>
      <c r="G592" s="211"/>
      <c r="H592" s="214">
        <v>26.22</v>
      </c>
      <c r="I592" s="215"/>
      <c r="J592" s="211"/>
      <c r="K592" s="211"/>
      <c r="L592" s="216"/>
      <c r="M592" s="217"/>
      <c r="N592" s="218"/>
      <c r="O592" s="218"/>
      <c r="P592" s="218"/>
      <c r="Q592" s="218"/>
      <c r="R592" s="218"/>
      <c r="S592" s="218"/>
      <c r="T592" s="219"/>
      <c r="AT592" s="220" t="s">
        <v>161</v>
      </c>
      <c r="AU592" s="220" t="s">
        <v>85</v>
      </c>
      <c r="AV592" s="13" t="s">
        <v>85</v>
      </c>
      <c r="AW592" s="13" t="s">
        <v>33</v>
      </c>
      <c r="AX592" s="13" t="s">
        <v>76</v>
      </c>
      <c r="AY592" s="220" t="s">
        <v>150</v>
      </c>
    </row>
    <row r="593" spans="1:65" s="14" customFormat="1">
      <c r="B593" s="221"/>
      <c r="C593" s="222"/>
      <c r="D593" s="205" t="s">
        <v>161</v>
      </c>
      <c r="E593" s="223" t="s">
        <v>1</v>
      </c>
      <c r="F593" s="224" t="s">
        <v>163</v>
      </c>
      <c r="G593" s="222"/>
      <c r="H593" s="225">
        <v>26.22</v>
      </c>
      <c r="I593" s="226"/>
      <c r="J593" s="222"/>
      <c r="K593" s="222"/>
      <c r="L593" s="227"/>
      <c r="M593" s="228"/>
      <c r="N593" s="229"/>
      <c r="O593" s="229"/>
      <c r="P593" s="229"/>
      <c r="Q593" s="229"/>
      <c r="R593" s="229"/>
      <c r="S593" s="229"/>
      <c r="T593" s="230"/>
      <c r="AT593" s="231" t="s">
        <v>161</v>
      </c>
      <c r="AU593" s="231" t="s">
        <v>85</v>
      </c>
      <c r="AV593" s="14" t="s">
        <v>157</v>
      </c>
      <c r="AW593" s="14" t="s">
        <v>33</v>
      </c>
      <c r="AX593" s="14" t="s">
        <v>83</v>
      </c>
      <c r="AY593" s="231" t="s">
        <v>150</v>
      </c>
    </row>
    <row r="594" spans="1:65" s="2" customFormat="1" ht="24.2" customHeight="1">
      <c r="A594" s="35"/>
      <c r="B594" s="36"/>
      <c r="C594" s="246" t="s">
        <v>836</v>
      </c>
      <c r="D594" s="246" t="s">
        <v>289</v>
      </c>
      <c r="E594" s="247" t="s">
        <v>837</v>
      </c>
      <c r="F594" s="248" t="s">
        <v>838</v>
      </c>
      <c r="G594" s="249" t="s">
        <v>265</v>
      </c>
      <c r="H594" s="250">
        <v>32.015000000000001</v>
      </c>
      <c r="I594" s="251"/>
      <c r="J594" s="252">
        <f>ROUND(I594*H594,2)</f>
        <v>0</v>
      </c>
      <c r="K594" s="248" t="s">
        <v>156</v>
      </c>
      <c r="L594" s="253"/>
      <c r="M594" s="254" t="s">
        <v>1</v>
      </c>
      <c r="N594" s="255" t="s">
        <v>41</v>
      </c>
      <c r="O594" s="72"/>
      <c r="P594" s="201">
        <f>O594*H594</f>
        <v>0</v>
      </c>
      <c r="Q594" s="201">
        <v>2.9999999999999997E-4</v>
      </c>
      <c r="R594" s="201">
        <f>Q594*H594</f>
        <v>9.6045000000000002E-3</v>
      </c>
      <c r="S594" s="201">
        <v>0</v>
      </c>
      <c r="T594" s="202">
        <f>S594*H594</f>
        <v>0</v>
      </c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R594" s="203" t="s">
        <v>475</v>
      </c>
      <c r="AT594" s="203" t="s">
        <v>289</v>
      </c>
      <c r="AU594" s="203" t="s">
        <v>85</v>
      </c>
      <c r="AY594" s="18" t="s">
        <v>150</v>
      </c>
      <c r="BE594" s="204">
        <f>IF(N594="základní",J594,0)</f>
        <v>0</v>
      </c>
      <c r="BF594" s="204">
        <f>IF(N594="snížená",J594,0)</f>
        <v>0</v>
      </c>
      <c r="BG594" s="204">
        <f>IF(N594="zákl. přenesená",J594,0)</f>
        <v>0</v>
      </c>
      <c r="BH594" s="204">
        <f>IF(N594="sníž. přenesená",J594,0)</f>
        <v>0</v>
      </c>
      <c r="BI594" s="204">
        <f>IF(N594="nulová",J594,0)</f>
        <v>0</v>
      </c>
      <c r="BJ594" s="18" t="s">
        <v>83</v>
      </c>
      <c r="BK594" s="204">
        <f>ROUND(I594*H594,2)</f>
        <v>0</v>
      </c>
      <c r="BL594" s="18" t="s">
        <v>350</v>
      </c>
      <c r="BM594" s="203" t="s">
        <v>839</v>
      </c>
    </row>
    <row r="595" spans="1:65" s="2" customFormat="1" ht="19.5">
      <c r="A595" s="35"/>
      <c r="B595" s="36"/>
      <c r="C595" s="37"/>
      <c r="D595" s="205" t="s">
        <v>159</v>
      </c>
      <c r="E595" s="37"/>
      <c r="F595" s="206" t="s">
        <v>838</v>
      </c>
      <c r="G595" s="37"/>
      <c r="H595" s="37"/>
      <c r="I595" s="207"/>
      <c r="J595" s="37"/>
      <c r="K595" s="37"/>
      <c r="L595" s="40"/>
      <c r="M595" s="208"/>
      <c r="N595" s="209"/>
      <c r="O595" s="72"/>
      <c r="P595" s="72"/>
      <c r="Q595" s="72"/>
      <c r="R595" s="72"/>
      <c r="S595" s="72"/>
      <c r="T595" s="73"/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T595" s="18" t="s">
        <v>159</v>
      </c>
      <c r="AU595" s="18" t="s">
        <v>85</v>
      </c>
    </row>
    <row r="596" spans="1:65" s="13" customFormat="1">
      <c r="B596" s="210"/>
      <c r="C596" s="211"/>
      <c r="D596" s="205" t="s">
        <v>161</v>
      </c>
      <c r="E596" s="212" t="s">
        <v>1</v>
      </c>
      <c r="F596" s="213" t="s">
        <v>840</v>
      </c>
      <c r="G596" s="211"/>
      <c r="H596" s="214">
        <v>32.015000000000001</v>
      </c>
      <c r="I596" s="215"/>
      <c r="J596" s="211"/>
      <c r="K596" s="211"/>
      <c r="L596" s="216"/>
      <c r="M596" s="217"/>
      <c r="N596" s="218"/>
      <c r="O596" s="218"/>
      <c r="P596" s="218"/>
      <c r="Q596" s="218"/>
      <c r="R596" s="218"/>
      <c r="S596" s="218"/>
      <c r="T596" s="219"/>
      <c r="AT596" s="220" t="s">
        <v>161</v>
      </c>
      <c r="AU596" s="220" t="s">
        <v>85</v>
      </c>
      <c r="AV596" s="13" t="s">
        <v>85</v>
      </c>
      <c r="AW596" s="13" t="s">
        <v>33</v>
      </c>
      <c r="AX596" s="13" t="s">
        <v>76</v>
      </c>
      <c r="AY596" s="220" t="s">
        <v>150</v>
      </c>
    </row>
    <row r="597" spans="1:65" s="14" customFormat="1">
      <c r="B597" s="221"/>
      <c r="C597" s="222"/>
      <c r="D597" s="205" t="s">
        <v>161</v>
      </c>
      <c r="E597" s="223" t="s">
        <v>1</v>
      </c>
      <c r="F597" s="224" t="s">
        <v>163</v>
      </c>
      <c r="G597" s="222"/>
      <c r="H597" s="225">
        <v>32.015000000000001</v>
      </c>
      <c r="I597" s="226"/>
      <c r="J597" s="222"/>
      <c r="K597" s="222"/>
      <c r="L597" s="227"/>
      <c r="M597" s="228"/>
      <c r="N597" s="229"/>
      <c r="O597" s="229"/>
      <c r="P597" s="229"/>
      <c r="Q597" s="229"/>
      <c r="R597" s="229"/>
      <c r="S597" s="229"/>
      <c r="T597" s="230"/>
      <c r="AT597" s="231" t="s">
        <v>161</v>
      </c>
      <c r="AU597" s="231" t="s">
        <v>85</v>
      </c>
      <c r="AV597" s="14" t="s">
        <v>157</v>
      </c>
      <c r="AW597" s="14" t="s">
        <v>33</v>
      </c>
      <c r="AX597" s="14" t="s">
        <v>83</v>
      </c>
      <c r="AY597" s="231" t="s">
        <v>150</v>
      </c>
    </row>
    <row r="598" spans="1:65" s="2" customFormat="1" ht="24.2" customHeight="1">
      <c r="A598" s="35"/>
      <c r="B598" s="36"/>
      <c r="C598" s="192" t="s">
        <v>841</v>
      </c>
      <c r="D598" s="192" t="s">
        <v>152</v>
      </c>
      <c r="E598" s="193" t="s">
        <v>842</v>
      </c>
      <c r="F598" s="194" t="s">
        <v>843</v>
      </c>
      <c r="G598" s="195" t="s">
        <v>265</v>
      </c>
      <c r="H598" s="196">
        <v>23.843</v>
      </c>
      <c r="I598" s="197"/>
      <c r="J598" s="198">
        <f>ROUND(I598*H598,2)</f>
        <v>0</v>
      </c>
      <c r="K598" s="194" t="s">
        <v>156</v>
      </c>
      <c r="L598" s="40"/>
      <c r="M598" s="199" t="s">
        <v>1</v>
      </c>
      <c r="N598" s="200" t="s">
        <v>41</v>
      </c>
      <c r="O598" s="72"/>
      <c r="P598" s="201">
        <f>O598*H598</f>
        <v>0</v>
      </c>
      <c r="Q598" s="201">
        <v>4.0000000000000002E-4</v>
      </c>
      <c r="R598" s="201">
        <f>Q598*H598</f>
        <v>9.5372000000000009E-3</v>
      </c>
      <c r="S598" s="201">
        <v>0</v>
      </c>
      <c r="T598" s="202">
        <f>S598*H598</f>
        <v>0</v>
      </c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R598" s="203" t="s">
        <v>350</v>
      </c>
      <c r="AT598" s="203" t="s">
        <v>152</v>
      </c>
      <c r="AU598" s="203" t="s">
        <v>85</v>
      </c>
      <c r="AY598" s="18" t="s">
        <v>150</v>
      </c>
      <c r="BE598" s="204">
        <f>IF(N598="základní",J598,0)</f>
        <v>0</v>
      </c>
      <c r="BF598" s="204">
        <f>IF(N598="snížená",J598,0)</f>
        <v>0</v>
      </c>
      <c r="BG598" s="204">
        <f>IF(N598="zákl. přenesená",J598,0)</f>
        <v>0</v>
      </c>
      <c r="BH598" s="204">
        <f>IF(N598="sníž. přenesená",J598,0)</f>
        <v>0</v>
      </c>
      <c r="BI598" s="204">
        <f>IF(N598="nulová",J598,0)</f>
        <v>0</v>
      </c>
      <c r="BJ598" s="18" t="s">
        <v>83</v>
      </c>
      <c r="BK598" s="204">
        <f>ROUND(I598*H598,2)</f>
        <v>0</v>
      </c>
      <c r="BL598" s="18" t="s">
        <v>350</v>
      </c>
      <c r="BM598" s="203" t="s">
        <v>844</v>
      </c>
    </row>
    <row r="599" spans="1:65" s="2" customFormat="1" ht="19.5">
      <c r="A599" s="35"/>
      <c r="B599" s="36"/>
      <c r="C599" s="37"/>
      <c r="D599" s="205" t="s">
        <v>159</v>
      </c>
      <c r="E599" s="37"/>
      <c r="F599" s="206" t="s">
        <v>845</v>
      </c>
      <c r="G599" s="37"/>
      <c r="H599" s="37"/>
      <c r="I599" s="207"/>
      <c r="J599" s="37"/>
      <c r="K599" s="37"/>
      <c r="L599" s="40"/>
      <c r="M599" s="208"/>
      <c r="N599" s="209"/>
      <c r="O599" s="72"/>
      <c r="P599" s="72"/>
      <c r="Q599" s="72"/>
      <c r="R599" s="72"/>
      <c r="S599" s="72"/>
      <c r="T599" s="73"/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T599" s="18" t="s">
        <v>159</v>
      </c>
      <c r="AU599" s="18" t="s">
        <v>85</v>
      </c>
    </row>
    <row r="600" spans="1:65" s="13" customFormat="1">
      <c r="B600" s="210"/>
      <c r="C600" s="211"/>
      <c r="D600" s="205" t="s">
        <v>161</v>
      </c>
      <c r="E600" s="212" t="s">
        <v>1</v>
      </c>
      <c r="F600" s="213" t="s">
        <v>805</v>
      </c>
      <c r="G600" s="211"/>
      <c r="H600" s="214">
        <v>22.943000000000001</v>
      </c>
      <c r="I600" s="215"/>
      <c r="J600" s="211"/>
      <c r="K600" s="211"/>
      <c r="L600" s="216"/>
      <c r="M600" s="217"/>
      <c r="N600" s="218"/>
      <c r="O600" s="218"/>
      <c r="P600" s="218"/>
      <c r="Q600" s="218"/>
      <c r="R600" s="218"/>
      <c r="S600" s="218"/>
      <c r="T600" s="219"/>
      <c r="AT600" s="220" t="s">
        <v>161</v>
      </c>
      <c r="AU600" s="220" t="s">
        <v>85</v>
      </c>
      <c r="AV600" s="13" t="s">
        <v>85</v>
      </c>
      <c r="AW600" s="13" t="s">
        <v>33</v>
      </c>
      <c r="AX600" s="13" t="s">
        <v>76</v>
      </c>
      <c r="AY600" s="220" t="s">
        <v>150</v>
      </c>
    </row>
    <row r="601" spans="1:65" s="13" customFormat="1">
      <c r="B601" s="210"/>
      <c r="C601" s="211"/>
      <c r="D601" s="205" t="s">
        <v>161</v>
      </c>
      <c r="E601" s="212" t="s">
        <v>1</v>
      </c>
      <c r="F601" s="213" t="s">
        <v>806</v>
      </c>
      <c r="G601" s="211"/>
      <c r="H601" s="214">
        <v>0.9</v>
      </c>
      <c r="I601" s="215"/>
      <c r="J601" s="211"/>
      <c r="K601" s="211"/>
      <c r="L601" s="216"/>
      <c r="M601" s="217"/>
      <c r="N601" s="218"/>
      <c r="O601" s="218"/>
      <c r="P601" s="218"/>
      <c r="Q601" s="218"/>
      <c r="R601" s="218"/>
      <c r="S601" s="218"/>
      <c r="T601" s="219"/>
      <c r="AT601" s="220" t="s">
        <v>161</v>
      </c>
      <c r="AU601" s="220" t="s">
        <v>85</v>
      </c>
      <c r="AV601" s="13" t="s">
        <v>85</v>
      </c>
      <c r="AW601" s="13" t="s">
        <v>33</v>
      </c>
      <c r="AX601" s="13" t="s">
        <v>76</v>
      </c>
      <c r="AY601" s="220" t="s">
        <v>150</v>
      </c>
    </row>
    <row r="602" spans="1:65" s="14" customFormat="1">
      <c r="B602" s="221"/>
      <c r="C602" s="222"/>
      <c r="D602" s="205" t="s">
        <v>161</v>
      </c>
      <c r="E602" s="223" t="s">
        <v>1</v>
      </c>
      <c r="F602" s="224" t="s">
        <v>163</v>
      </c>
      <c r="G602" s="222"/>
      <c r="H602" s="225">
        <v>23.843</v>
      </c>
      <c r="I602" s="226"/>
      <c r="J602" s="222"/>
      <c r="K602" s="222"/>
      <c r="L602" s="227"/>
      <c r="M602" s="228"/>
      <c r="N602" s="229"/>
      <c r="O602" s="229"/>
      <c r="P602" s="229"/>
      <c r="Q602" s="229"/>
      <c r="R602" s="229"/>
      <c r="S602" s="229"/>
      <c r="T602" s="230"/>
      <c r="AT602" s="231" t="s">
        <v>161</v>
      </c>
      <c r="AU602" s="231" t="s">
        <v>85</v>
      </c>
      <c r="AV602" s="14" t="s">
        <v>157</v>
      </c>
      <c r="AW602" s="14" t="s">
        <v>33</v>
      </c>
      <c r="AX602" s="14" t="s">
        <v>83</v>
      </c>
      <c r="AY602" s="231" t="s">
        <v>150</v>
      </c>
    </row>
    <row r="603" spans="1:65" s="2" customFormat="1" ht="37.9" customHeight="1">
      <c r="A603" s="35"/>
      <c r="B603" s="36"/>
      <c r="C603" s="246" t="s">
        <v>846</v>
      </c>
      <c r="D603" s="246" t="s">
        <v>289</v>
      </c>
      <c r="E603" s="247" t="s">
        <v>847</v>
      </c>
      <c r="F603" s="248" t="s">
        <v>848</v>
      </c>
      <c r="G603" s="249" t="s">
        <v>265</v>
      </c>
      <c r="H603" s="250">
        <v>27.789000000000001</v>
      </c>
      <c r="I603" s="251"/>
      <c r="J603" s="252">
        <f>ROUND(I603*H603,2)</f>
        <v>0</v>
      </c>
      <c r="K603" s="248" t="s">
        <v>156</v>
      </c>
      <c r="L603" s="253"/>
      <c r="M603" s="254" t="s">
        <v>1</v>
      </c>
      <c r="N603" s="255" t="s">
        <v>41</v>
      </c>
      <c r="O603" s="72"/>
      <c r="P603" s="201">
        <f>O603*H603</f>
        <v>0</v>
      </c>
      <c r="Q603" s="201">
        <v>4.7999999999999996E-3</v>
      </c>
      <c r="R603" s="201">
        <f>Q603*H603</f>
        <v>0.13338719999999998</v>
      </c>
      <c r="S603" s="201">
        <v>0</v>
      </c>
      <c r="T603" s="202">
        <f>S603*H603</f>
        <v>0</v>
      </c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R603" s="203" t="s">
        <v>475</v>
      </c>
      <c r="AT603" s="203" t="s">
        <v>289</v>
      </c>
      <c r="AU603" s="203" t="s">
        <v>85</v>
      </c>
      <c r="AY603" s="18" t="s">
        <v>150</v>
      </c>
      <c r="BE603" s="204">
        <f>IF(N603="základní",J603,0)</f>
        <v>0</v>
      </c>
      <c r="BF603" s="204">
        <f>IF(N603="snížená",J603,0)</f>
        <v>0</v>
      </c>
      <c r="BG603" s="204">
        <f>IF(N603="zákl. přenesená",J603,0)</f>
        <v>0</v>
      </c>
      <c r="BH603" s="204">
        <f>IF(N603="sníž. přenesená",J603,0)</f>
        <v>0</v>
      </c>
      <c r="BI603" s="204">
        <f>IF(N603="nulová",J603,0)</f>
        <v>0</v>
      </c>
      <c r="BJ603" s="18" t="s">
        <v>83</v>
      </c>
      <c r="BK603" s="204">
        <f>ROUND(I603*H603,2)</f>
        <v>0</v>
      </c>
      <c r="BL603" s="18" t="s">
        <v>350</v>
      </c>
      <c r="BM603" s="203" t="s">
        <v>849</v>
      </c>
    </row>
    <row r="604" spans="1:65" s="2" customFormat="1" ht="19.5">
      <c r="A604" s="35"/>
      <c r="B604" s="36"/>
      <c r="C604" s="37"/>
      <c r="D604" s="205" t="s">
        <v>159</v>
      </c>
      <c r="E604" s="37"/>
      <c r="F604" s="206" t="s">
        <v>848</v>
      </c>
      <c r="G604" s="37"/>
      <c r="H604" s="37"/>
      <c r="I604" s="207"/>
      <c r="J604" s="37"/>
      <c r="K604" s="37"/>
      <c r="L604" s="40"/>
      <c r="M604" s="208"/>
      <c r="N604" s="209"/>
      <c r="O604" s="72"/>
      <c r="P604" s="72"/>
      <c r="Q604" s="72"/>
      <c r="R604" s="72"/>
      <c r="S604" s="72"/>
      <c r="T604" s="73"/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T604" s="18" t="s">
        <v>159</v>
      </c>
      <c r="AU604" s="18" t="s">
        <v>85</v>
      </c>
    </row>
    <row r="605" spans="1:65" s="13" customFormat="1">
      <c r="B605" s="210"/>
      <c r="C605" s="211"/>
      <c r="D605" s="205" t="s">
        <v>161</v>
      </c>
      <c r="E605" s="212" t="s">
        <v>1</v>
      </c>
      <c r="F605" s="213" t="s">
        <v>850</v>
      </c>
      <c r="G605" s="211"/>
      <c r="H605" s="214">
        <v>27.789000000000001</v>
      </c>
      <c r="I605" s="215"/>
      <c r="J605" s="211"/>
      <c r="K605" s="211"/>
      <c r="L605" s="216"/>
      <c r="M605" s="217"/>
      <c r="N605" s="218"/>
      <c r="O605" s="218"/>
      <c r="P605" s="218"/>
      <c r="Q605" s="218"/>
      <c r="R605" s="218"/>
      <c r="S605" s="218"/>
      <c r="T605" s="219"/>
      <c r="AT605" s="220" t="s">
        <v>161</v>
      </c>
      <c r="AU605" s="220" t="s">
        <v>85</v>
      </c>
      <c r="AV605" s="13" t="s">
        <v>85</v>
      </c>
      <c r="AW605" s="13" t="s">
        <v>33</v>
      </c>
      <c r="AX605" s="13" t="s">
        <v>76</v>
      </c>
      <c r="AY605" s="220" t="s">
        <v>150</v>
      </c>
    </row>
    <row r="606" spans="1:65" s="14" customFormat="1">
      <c r="B606" s="221"/>
      <c r="C606" s="222"/>
      <c r="D606" s="205" t="s">
        <v>161</v>
      </c>
      <c r="E606" s="223" t="s">
        <v>1</v>
      </c>
      <c r="F606" s="224" t="s">
        <v>163</v>
      </c>
      <c r="G606" s="222"/>
      <c r="H606" s="225">
        <v>27.789000000000001</v>
      </c>
      <c r="I606" s="226"/>
      <c r="J606" s="222"/>
      <c r="K606" s="222"/>
      <c r="L606" s="227"/>
      <c r="M606" s="228"/>
      <c r="N606" s="229"/>
      <c r="O606" s="229"/>
      <c r="P606" s="229"/>
      <c r="Q606" s="229"/>
      <c r="R606" s="229"/>
      <c r="S606" s="229"/>
      <c r="T606" s="230"/>
      <c r="AT606" s="231" t="s">
        <v>161</v>
      </c>
      <c r="AU606" s="231" t="s">
        <v>85</v>
      </c>
      <c r="AV606" s="14" t="s">
        <v>157</v>
      </c>
      <c r="AW606" s="14" t="s">
        <v>33</v>
      </c>
      <c r="AX606" s="14" t="s">
        <v>83</v>
      </c>
      <c r="AY606" s="231" t="s">
        <v>150</v>
      </c>
    </row>
    <row r="607" spans="1:65" s="2" customFormat="1" ht="24.2" customHeight="1">
      <c r="A607" s="35"/>
      <c r="B607" s="36"/>
      <c r="C607" s="192" t="s">
        <v>851</v>
      </c>
      <c r="D607" s="192" t="s">
        <v>152</v>
      </c>
      <c r="E607" s="193" t="s">
        <v>852</v>
      </c>
      <c r="F607" s="194" t="s">
        <v>853</v>
      </c>
      <c r="G607" s="195" t="s">
        <v>265</v>
      </c>
      <c r="H607" s="196">
        <v>26.22</v>
      </c>
      <c r="I607" s="197"/>
      <c r="J607" s="198">
        <f>ROUND(I607*H607,2)</f>
        <v>0</v>
      </c>
      <c r="K607" s="194" t="s">
        <v>156</v>
      </c>
      <c r="L607" s="40"/>
      <c r="M607" s="199" t="s">
        <v>1</v>
      </c>
      <c r="N607" s="200" t="s">
        <v>41</v>
      </c>
      <c r="O607" s="72"/>
      <c r="P607" s="201">
        <f>O607*H607</f>
        <v>0</v>
      </c>
      <c r="Q607" s="201">
        <v>4.0000000000000002E-4</v>
      </c>
      <c r="R607" s="201">
        <f>Q607*H607</f>
        <v>1.0488000000000001E-2</v>
      </c>
      <c r="S607" s="201">
        <v>0</v>
      </c>
      <c r="T607" s="202">
        <f>S607*H607</f>
        <v>0</v>
      </c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R607" s="203" t="s">
        <v>350</v>
      </c>
      <c r="AT607" s="203" t="s">
        <v>152</v>
      </c>
      <c r="AU607" s="203" t="s">
        <v>85</v>
      </c>
      <c r="AY607" s="18" t="s">
        <v>150</v>
      </c>
      <c r="BE607" s="204">
        <f>IF(N607="základní",J607,0)</f>
        <v>0</v>
      </c>
      <c r="BF607" s="204">
        <f>IF(N607="snížená",J607,0)</f>
        <v>0</v>
      </c>
      <c r="BG607" s="204">
        <f>IF(N607="zákl. přenesená",J607,0)</f>
        <v>0</v>
      </c>
      <c r="BH607" s="204">
        <f>IF(N607="sníž. přenesená",J607,0)</f>
        <v>0</v>
      </c>
      <c r="BI607" s="204">
        <f>IF(N607="nulová",J607,0)</f>
        <v>0</v>
      </c>
      <c r="BJ607" s="18" t="s">
        <v>83</v>
      </c>
      <c r="BK607" s="204">
        <f>ROUND(I607*H607,2)</f>
        <v>0</v>
      </c>
      <c r="BL607" s="18" t="s">
        <v>350</v>
      </c>
      <c r="BM607" s="203" t="s">
        <v>854</v>
      </c>
    </row>
    <row r="608" spans="1:65" s="2" customFormat="1" ht="19.5">
      <c r="A608" s="35"/>
      <c r="B608" s="36"/>
      <c r="C608" s="37"/>
      <c r="D608" s="205" t="s">
        <v>159</v>
      </c>
      <c r="E608" s="37"/>
      <c r="F608" s="206" t="s">
        <v>855</v>
      </c>
      <c r="G608" s="37"/>
      <c r="H608" s="37"/>
      <c r="I608" s="207"/>
      <c r="J608" s="37"/>
      <c r="K608" s="37"/>
      <c r="L608" s="40"/>
      <c r="M608" s="208"/>
      <c r="N608" s="209"/>
      <c r="O608" s="72"/>
      <c r="P608" s="72"/>
      <c r="Q608" s="72"/>
      <c r="R608" s="72"/>
      <c r="S608" s="72"/>
      <c r="T608" s="73"/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T608" s="18" t="s">
        <v>159</v>
      </c>
      <c r="AU608" s="18" t="s">
        <v>85</v>
      </c>
    </row>
    <row r="609" spans="1:65" s="13" customFormat="1">
      <c r="B609" s="210"/>
      <c r="C609" s="211"/>
      <c r="D609" s="205" t="s">
        <v>161</v>
      </c>
      <c r="E609" s="212" t="s">
        <v>1</v>
      </c>
      <c r="F609" s="213" t="s">
        <v>815</v>
      </c>
      <c r="G609" s="211"/>
      <c r="H609" s="214">
        <v>26.22</v>
      </c>
      <c r="I609" s="215"/>
      <c r="J609" s="211"/>
      <c r="K609" s="211"/>
      <c r="L609" s="216"/>
      <c r="M609" s="217"/>
      <c r="N609" s="218"/>
      <c r="O609" s="218"/>
      <c r="P609" s="218"/>
      <c r="Q609" s="218"/>
      <c r="R609" s="218"/>
      <c r="S609" s="218"/>
      <c r="T609" s="219"/>
      <c r="AT609" s="220" t="s">
        <v>161</v>
      </c>
      <c r="AU609" s="220" t="s">
        <v>85</v>
      </c>
      <c r="AV609" s="13" t="s">
        <v>85</v>
      </c>
      <c r="AW609" s="13" t="s">
        <v>33</v>
      </c>
      <c r="AX609" s="13" t="s">
        <v>76</v>
      </c>
      <c r="AY609" s="220" t="s">
        <v>150</v>
      </c>
    </row>
    <row r="610" spans="1:65" s="14" customFormat="1">
      <c r="B610" s="221"/>
      <c r="C610" s="222"/>
      <c r="D610" s="205" t="s">
        <v>161</v>
      </c>
      <c r="E610" s="223" t="s">
        <v>1</v>
      </c>
      <c r="F610" s="224" t="s">
        <v>163</v>
      </c>
      <c r="G610" s="222"/>
      <c r="H610" s="225">
        <v>26.22</v>
      </c>
      <c r="I610" s="226"/>
      <c r="J610" s="222"/>
      <c r="K610" s="222"/>
      <c r="L610" s="227"/>
      <c r="M610" s="228"/>
      <c r="N610" s="229"/>
      <c r="O610" s="229"/>
      <c r="P610" s="229"/>
      <c r="Q610" s="229"/>
      <c r="R610" s="229"/>
      <c r="S610" s="229"/>
      <c r="T610" s="230"/>
      <c r="AT610" s="231" t="s">
        <v>161</v>
      </c>
      <c r="AU610" s="231" t="s">
        <v>85</v>
      </c>
      <c r="AV610" s="14" t="s">
        <v>157</v>
      </c>
      <c r="AW610" s="14" t="s">
        <v>33</v>
      </c>
      <c r="AX610" s="14" t="s">
        <v>83</v>
      </c>
      <c r="AY610" s="231" t="s">
        <v>150</v>
      </c>
    </row>
    <row r="611" spans="1:65" s="2" customFormat="1" ht="37.9" customHeight="1">
      <c r="A611" s="35"/>
      <c r="B611" s="36"/>
      <c r="C611" s="246" t="s">
        <v>856</v>
      </c>
      <c r="D611" s="246" t="s">
        <v>289</v>
      </c>
      <c r="E611" s="247" t="s">
        <v>847</v>
      </c>
      <c r="F611" s="248" t="s">
        <v>848</v>
      </c>
      <c r="G611" s="249" t="s">
        <v>265</v>
      </c>
      <c r="H611" s="250">
        <v>32.015000000000001</v>
      </c>
      <c r="I611" s="251"/>
      <c r="J611" s="252">
        <f>ROUND(I611*H611,2)</f>
        <v>0</v>
      </c>
      <c r="K611" s="248" t="s">
        <v>156</v>
      </c>
      <c r="L611" s="253"/>
      <c r="M611" s="254" t="s">
        <v>1</v>
      </c>
      <c r="N611" s="255" t="s">
        <v>41</v>
      </c>
      <c r="O611" s="72"/>
      <c r="P611" s="201">
        <f>O611*H611</f>
        <v>0</v>
      </c>
      <c r="Q611" s="201">
        <v>4.7999999999999996E-3</v>
      </c>
      <c r="R611" s="201">
        <f>Q611*H611</f>
        <v>0.153672</v>
      </c>
      <c r="S611" s="201">
        <v>0</v>
      </c>
      <c r="T611" s="202">
        <f>S611*H611</f>
        <v>0</v>
      </c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R611" s="203" t="s">
        <v>475</v>
      </c>
      <c r="AT611" s="203" t="s">
        <v>289</v>
      </c>
      <c r="AU611" s="203" t="s">
        <v>85</v>
      </c>
      <c r="AY611" s="18" t="s">
        <v>150</v>
      </c>
      <c r="BE611" s="204">
        <f>IF(N611="základní",J611,0)</f>
        <v>0</v>
      </c>
      <c r="BF611" s="204">
        <f>IF(N611="snížená",J611,0)</f>
        <v>0</v>
      </c>
      <c r="BG611" s="204">
        <f>IF(N611="zákl. přenesená",J611,0)</f>
        <v>0</v>
      </c>
      <c r="BH611" s="204">
        <f>IF(N611="sníž. přenesená",J611,0)</f>
        <v>0</v>
      </c>
      <c r="BI611" s="204">
        <f>IF(N611="nulová",J611,0)</f>
        <v>0</v>
      </c>
      <c r="BJ611" s="18" t="s">
        <v>83</v>
      </c>
      <c r="BK611" s="204">
        <f>ROUND(I611*H611,2)</f>
        <v>0</v>
      </c>
      <c r="BL611" s="18" t="s">
        <v>350</v>
      </c>
      <c r="BM611" s="203" t="s">
        <v>857</v>
      </c>
    </row>
    <row r="612" spans="1:65" s="2" customFormat="1" ht="19.5">
      <c r="A612" s="35"/>
      <c r="B612" s="36"/>
      <c r="C612" s="37"/>
      <c r="D612" s="205" t="s">
        <v>159</v>
      </c>
      <c r="E612" s="37"/>
      <c r="F612" s="206" t="s">
        <v>848</v>
      </c>
      <c r="G612" s="37"/>
      <c r="H612" s="37"/>
      <c r="I612" s="207"/>
      <c r="J612" s="37"/>
      <c r="K612" s="37"/>
      <c r="L612" s="40"/>
      <c r="M612" s="208"/>
      <c r="N612" s="209"/>
      <c r="O612" s="72"/>
      <c r="P612" s="72"/>
      <c r="Q612" s="72"/>
      <c r="R612" s="72"/>
      <c r="S612" s="72"/>
      <c r="T612" s="73"/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T612" s="18" t="s">
        <v>159</v>
      </c>
      <c r="AU612" s="18" t="s">
        <v>85</v>
      </c>
    </row>
    <row r="613" spans="1:65" s="13" customFormat="1">
      <c r="B613" s="210"/>
      <c r="C613" s="211"/>
      <c r="D613" s="205" t="s">
        <v>161</v>
      </c>
      <c r="E613" s="212" t="s">
        <v>1</v>
      </c>
      <c r="F613" s="213" t="s">
        <v>840</v>
      </c>
      <c r="G613" s="211"/>
      <c r="H613" s="214">
        <v>32.015000000000001</v>
      </c>
      <c r="I613" s="215"/>
      <c r="J613" s="211"/>
      <c r="K613" s="211"/>
      <c r="L613" s="216"/>
      <c r="M613" s="217"/>
      <c r="N613" s="218"/>
      <c r="O613" s="218"/>
      <c r="P613" s="218"/>
      <c r="Q613" s="218"/>
      <c r="R613" s="218"/>
      <c r="S613" s="218"/>
      <c r="T613" s="219"/>
      <c r="AT613" s="220" t="s">
        <v>161</v>
      </c>
      <c r="AU613" s="220" t="s">
        <v>85</v>
      </c>
      <c r="AV613" s="13" t="s">
        <v>85</v>
      </c>
      <c r="AW613" s="13" t="s">
        <v>33</v>
      </c>
      <c r="AX613" s="13" t="s">
        <v>76</v>
      </c>
      <c r="AY613" s="220" t="s">
        <v>150</v>
      </c>
    </row>
    <row r="614" spans="1:65" s="14" customFormat="1">
      <c r="B614" s="221"/>
      <c r="C614" s="222"/>
      <c r="D614" s="205" t="s">
        <v>161</v>
      </c>
      <c r="E614" s="223" t="s">
        <v>1</v>
      </c>
      <c r="F614" s="224" t="s">
        <v>163</v>
      </c>
      <c r="G614" s="222"/>
      <c r="H614" s="225">
        <v>32.015000000000001</v>
      </c>
      <c r="I614" s="226"/>
      <c r="J614" s="222"/>
      <c r="K614" s="222"/>
      <c r="L614" s="227"/>
      <c r="M614" s="228"/>
      <c r="N614" s="229"/>
      <c r="O614" s="229"/>
      <c r="P614" s="229"/>
      <c r="Q614" s="229"/>
      <c r="R614" s="229"/>
      <c r="S614" s="229"/>
      <c r="T614" s="230"/>
      <c r="AT614" s="231" t="s">
        <v>161</v>
      </c>
      <c r="AU614" s="231" t="s">
        <v>85</v>
      </c>
      <c r="AV614" s="14" t="s">
        <v>157</v>
      </c>
      <c r="AW614" s="14" t="s">
        <v>33</v>
      </c>
      <c r="AX614" s="14" t="s">
        <v>83</v>
      </c>
      <c r="AY614" s="231" t="s">
        <v>150</v>
      </c>
    </row>
    <row r="615" spans="1:65" s="2" customFormat="1" ht="24.2" customHeight="1">
      <c r="A615" s="35"/>
      <c r="B615" s="36"/>
      <c r="C615" s="192" t="s">
        <v>513</v>
      </c>
      <c r="D615" s="192" t="s">
        <v>152</v>
      </c>
      <c r="E615" s="193" t="s">
        <v>858</v>
      </c>
      <c r="F615" s="194" t="s">
        <v>859</v>
      </c>
      <c r="G615" s="195" t="s">
        <v>171</v>
      </c>
      <c r="H615" s="196">
        <v>0.4</v>
      </c>
      <c r="I615" s="197"/>
      <c r="J615" s="198">
        <f>ROUND(I615*H615,2)</f>
        <v>0</v>
      </c>
      <c r="K615" s="194" t="s">
        <v>156</v>
      </c>
      <c r="L615" s="40"/>
      <c r="M615" s="199" t="s">
        <v>1</v>
      </c>
      <c r="N615" s="200" t="s">
        <v>41</v>
      </c>
      <c r="O615" s="72"/>
      <c r="P615" s="201">
        <f>O615*H615</f>
        <v>0</v>
      </c>
      <c r="Q615" s="201">
        <v>0</v>
      </c>
      <c r="R615" s="201">
        <f>Q615*H615</f>
        <v>0</v>
      </c>
      <c r="S615" s="201">
        <v>0</v>
      </c>
      <c r="T615" s="202">
        <f>S615*H615</f>
        <v>0</v>
      </c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R615" s="203" t="s">
        <v>350</v>
      </c>
      <c r="AT615" s="203" t="s">
        <v>152</v>
      </c>
      <c r="AU615" s="203" t="s">
        <v>85</v>
      </c>
      <c r="AY615" s="18" t="s">
        <v>150</v>
      </c>
      <c r="BE615" s="204">
        <f>IF(N615="základní",J615,0)</f>
        <v>0</v>
      </c>
      <c r="BF615" s="204">
        <f>IF(N615="snížená",J615,0)</f>
        <v>0</v>
      </c>
      <c r="BG615" s="204">
        <f>IF(N615="zákl. přenesená",J615,0)</f>
        <v>0</v>
      </c>
      <c r="BH615" s="204">
        <f>IF(N615="sníž. přenesená",J615,0)</f>
        <v>0</v>
      </c>
      <c r="BI615" s="204">
        <f>IF(N615="nulová",J615,0)</f>
        <v>0</v>
      </c>
      <c r="BJ615" s="18" t="s">
        <v>83</v>
      </c>
      <c r="BK615" s="204">
        <f>ROUND(I615*H615,2)</f>
        <v>0</v>
      </c>
      <c r="BL615" s="18" t="s">
        <v>350</v>
      </c>
      <c r="BM615" s="203" t="s">
        <v>860</v>
      </c>
    </row>
    <row r="616" spans="1:65" s="2" customFormat="1" ht="29.25">
      <c r="A616" s="35"/>
      <c r="B616" s="36"/>
      <c r="C616" s="37"/>
      <c r="D616" s="205" t="s">
        <v>159</v>
      </c>
      <c r="E616" s="37"/>
      <c r="F616" s="206" t="s">
        <v>861</v>
      </c>
      <c r="G616" s="37"/>
      <c r="H616" s="37"/>
      <c r="I616" s="207"/>
      <c r="J616" s="37"/>
      <c r="K616" s="37"/>
      <c r="L616" s="40"/>
      <c r="M616" s="208"/>
      <c r="N616" s="209"/>
      <c r="O616" s="72"/>
      <c r="P616" s="72"/>
      <c r="Q616" s="72"/>
      <c r="R616" s="72"/>
      <c r="S616" s="72"/>
      <c r="T616" s="73"/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T616" s="18" t="s">
        <v>159</v>
      </c>
      <c r="AU616" s="18" t="s">
        <v>85</v>
      </c>
    </row>
    <row r="617" spans="1:65" s="2" customFormat="1" ht="24.2" customHeight="1">
      <c r="A617" s="35"/>
      <c r="B617" s="36"/>
      <c r="C617" s="192" t="s">
        <v>598</v>
      </c>
      <c r="D617" s="192" t="s">
        <v>152</v>
      </c>
      <c r="E617" s="193" t="s">
        <v>862</v>
      </c>
      <c r="F617" s="194" t="s">
        <v>863</v>
      </c>
      <c r="G617" s="195" t="s">
        <v>171</v>
      </c>
      <c r="H617" s="196">
        <v>0.4</v>
      </c>
      <c r="I617" s="197"/>
      <c r="J617" s="198">
        <f>ROUND(I617*H617,2)</f>
        <v>0</v>
      </c>
      <c r="K617" s="194" t="s">
        <v>156</v>
      </c>
      <c r="L617" s="40"/>
      <c r="M617" s="199" t="s">
        <v>1</v>
      </c>
      <c r="N617" s="200" t="s">
        <v>41</v>
      </c>
      <c r="O617" s="72"/>
      <c r="P617" s="201">
        <f>O617*H617</f>
        <v>0</v>
      </c>
      <c r="Q617" s="201">
        <v>0</v>
      </c>
      <c r="R617" s="201">
        <f>Q617*H617</f>
        <v>0</v>
      </c>
      <c r="S617" s="201">
        <v>0</v>
      </c>
      <c r="T617" s="202">
        <f>S617*H617</f>
        <v>0</v>
      </c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R617" s="203" t="s">
        <v>350</v>
      </c>
      <c r="AT617" s="203" t="s">
        <v>152</v>
      </c>
      <c r="AU617" s="203" t="s">
        <v>85</v>
      </c>
      <c r="AY617" s="18" t="s">
        <v>150</v>
      </c>
      <c r="BE617" s="204">
        <f>IF(N617="základní",J617,0)</f>
        <v>0</v>
      </c>
      <c r="BF617" s="204">
        <f>IF(N617="snížená",J617,0)</f>
        <v>0</v>
      </c>
      <c r="BG617" s="204">
        <f>IF(N617="zákl. přenesená",J617,0)</f>
        <v>0</v>
      </c>
      <c r="BH617" s="204">
        <f>IF(N617="sníž. přenesená",J617,0)</f>
        <v>0</v>
      </c>
      <c r="BI617" s="204">
        <f>IF(N617="nulová",J617,0)</f>
        <v>0</v>
      </c>
      <c r="BJ617" s="18" t="s">
        <v>83</v>
      </c>
      <c r="BK617" s="204">
        <f>ROUND(I617*H617,2)</f>
        <v>0</v>
      </c>
      <c r="BL617" s="18" t="s">
        <v>350</v>
      </c>
      <c r="BM617" s="203" t="s">
        <v>864</v>
      </c>
    </row>
    <row r="618" spans="1:65" s="2" customFormat="1" ht="29.25">
      <c r="A618" s="35"/>
      <c r="B618" s="36"/>
      <c r="C618" s="37"/>
      <c r="D618" s="205" t="s">
        <v>159</v>
      </c>
      <c r="E618" s="37"/>
      <c r="F618" s="206" t="s">
        <v>865</v>
      </c>
      <c r="G618" s="37"/>
      <c r="H618" s="37"/>
      <c r="I618" s="207"/>
      <c r="J618" s="37"/>
      <c r="K618" s="37"/>
      <c r="L618" s="40"/>
      <c r="M618" s="208"/>
      <c r="N618" s="209"/>
      <c r="O618" s="72"/>
      <c r="P618" s="72"/>
      <c r="Q618" s="72"/>
      <c r="R618" s="72"/>
      <c r="S618" s="72"/>
      <c r="T618" s="73"/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T618" s="18" t="s">
        <v>159</v>
      </c>
      <c r="AU618" s="18" t="s">
        <v>85</v>
      </c>
    </row>
    <row r="619" spans="1:65" s="12" customFormat="1" ht="22.9" customHeight="1">
      <c r="B619" s="176"/>
      <c r="C619" s="177"/>
      <c r="D619" s="178" t="s">
        <v>75</v>
      </c>
      <c r="E619" s="190" t="s">
        <v>866</v>
      </c>
      <c r="F619" s="190" t="s">
        <v>867</v>
      </c>
      <c r="G619" s="177"/>
      <c r="H619" s="177"/>
      <c r="I619" s="180"/>
      <c r="J619" s="191">
        <f>BK619</f>
        <v>0</v>
      </c>
      <c r="K619" s="177"/>
      <c r="L619" s="182"/>
      <c r="M619" s="183"/>
      <c r="N619" s="184"/>
      <c r="O619" s="184"/>
      <c r="P619" s="185">
        <f>SUM(P620:P642)</f>
        <v>0</v>
      </c>
      <c r="Q619" s="184"/>
      <c r="R619" s="185">
        <f>SUM(R620:R642)</f>
        <v>2.6553928999999998</v>
      </c>
      <c r="S619" s="184"/>
      <c r="T619" s="186">
        <f>SUM(T620:T642)</f>
        <v>2.4035000000000001E-2</v>
      </c>
      <c r="AR619" s="187" t="s">
        <v>85</v>
      </c>
      <c r="AT619" s="188" t="s">
        <v>75</v>
      </c>
      <c r="AU619" s="188" t="s">
        <v>83</v>
      </c>
      <c r="AY619" s="187" t="s">
        <v>150</v>
      </c>
      <c r="BK619" s="189">
        <f>SUM(BK620:BK642)</f>
        <v>0</v>
      </c>
    </row>
    <row r="620" spans="1:65" s="2" customFormat="1" ht="24.2" customHeight="1">
      <c r="A620" s="35"/>
      <c r="B620" s="36"/>
      <c r="C620" s="192" t="s">
        <v>633</v>
      </c>
      <c r="D620" s="192" t="s">
        <v>152</v>
      </c>
      <c r="E620" s="193" t="s">
        <v>868</v>
      </c>
      <c r="F620" s="194" t="s">
        <v>869</v>
      </c>
      <c r="G620" s="195" t="s">
        <v>265</v>
      </c>
      <c r="H620" s="196">
        <v>198.87</v>
      </c>
      <c r="I620" s="197"/>
      <c r="J620" s="198">
        <f>ROUND(I620*H620,2)</f>
        <v>0</v>
      </c>
      <c r="K620" s="194" t="s">
        <v>156</v>
      </c>
      <c r="L620" s="40"/>
      <c r="M620" s="199" t="s">
        <v>1</v>
      </c>
      <c r="N620" s="200" t="s">
        <v>41</v>
      </c>
      <c r="O620" s="72"/>
      <c r="P620" s="201">
        <f>O620*H620</f>
        <v>0</v>
      </c>
      <c r="Q620" s="201">
        <v>0</v>
      </c>
      <c r="R620" s="201">
        <f>Q620*H620</f>
        <v>0</v>
      </c>
      <c r="S620" s="201">
        <v>0</v>
      </c>
      <c r="T620" s="202">
        <f>S620*H620</f>
        <v>0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203" t="s">
        <v>350</v>
      </c>
      <c r="AT620" s="203" t="s">
        <v>152</v>
      </c>
      <c r="AU620" s="203" t="s">
        <v>85</v>
      </c>
      <c r="AY620" s="18" t="s">
        <v>150</v>
      </c>
      <c r="BE620" s="204">
        <f>IF(N620="základní",J620,0)</f>
        <v>0</v>
      </c>
      <c r="BF620" s="204">
        <f>IF(N620="snížená",J620,0)</f>
        <v>0</v>
      </c>
      <c r="BG620" s="204">
        <f>IF(N620="zákl. přenesená",J620,0)</f>
        <v>0</v>
      </c>
      <c r="BH620" s="204">
        <f>IF(N620="sníž. přenesená",J620,0)</f>
        <v>0</v>
      </c>
      <c r="BI620" s="204">
        <f>IF(N620="nulová",J620,0)</f>
        <v>0</v>
      </c>
      <c r="BJ620" s="18" t="s">
        <v>83</v>
      </c>
      <c r="BK620" s="204">
        <f>ROUND(I620*H620,2)</f>
        <v>0</v>
      </c>
      <c r="BL620" s="18" t="s">
        <v>350</v>
      </c>
      <c r="BM620" s="203" t="s">
        <v>870</v>
      </c>
    </row>
    <row r="621" spans="1:65" s="2" customFormat="1" ht="19.5">
      <c r="A621" s="35"/>
      <c r="B621" s="36"/>
      <c r="C621" s="37"/>
      <c r="D621" s="205" t="s">
        <v>159</v>
      </c>
      <c r="E621" s="37"/>
      <c r="F621" s="206" t="s">
        <v>871</v>
      </c>
      <c r="G621" s="37"/>
      <c r="H621" s="37"/>
      <c r="I621" s="207"/>
      <c r="J621" s="37"/>
      <c r="K621" s="37"/>
      <c r="L621" s="40"/>
      <c r="M621" s="208"/>
      <c r="N621" s="209"/>
      <c r="O621" s="72"/>
      <c r="P621" s="72"/>
      <c r="Q621" s="72"/>
      <c r="R621" s="72"/>
      <c r="S621" s="72"/>
      <c r="T621" s="73"/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T621" s="18" t="s">
        <v>159</v>
      </c>
      <c r="AU621" s="18" t="s">
        <v>85</v>
      </c>
    </row>
    <row r="622" spans="1:65" s="2" customFormat="1" ht="33" customHeight="1">
      <c r="A622" s="35"/>
      <c r="B622" s="36"/>
      <c r="C622" s="246" t="s">
        <v>872</v>
      </c>
      <c r="D622" s="246" t="s">
        <v>289</v>
      </c>
      <c r="E622" s="247" t="s">
        <v>873</v>
      </c>
      <c r="F622" s="248" t="s">
        <v>874</v>
      </c>
      <c r="G622" s="249" t="s">
        <v>265</v>
      </c>
      <c r="H622" s="250">
        <v>405.69499999999999</v>
      </c>
      <c r="I622" s="251"/>
      <c r="J622" s="252">
        <f>ROUND(I622*H622,2)</f>
        <v>0</v>
      </c>
      <c r="K622" s="248" t="s">
        <v>156</v>
      </c>
      <c r="L622" s="253"/>
      <c r="M622" s="254" t="s">
        <v>1</v>
      </c>
      <c r="N622" s="255" t="s">
        <v>41</v>
      </c>
      <c r="O622" s="72"/>
      <c r="P622" s="201">
        <f>O622*H622</f>
        <v>0</v>
      </c>
      <c r="Q622" s="201">
        <v>5.9199999999999999E-3</v>
      </c>
      <c r="R622" s="201">
        <f>Q622*H622</f>
        <v>2.4017143999999999</v>
      </c>
      <c r="S622" s="201">
        <v>0</v>
      </c>
      <c r="T622" s="202">
        <f>S622*H622</f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203" t="s">
        <v>475</v>
      </c>
      <c r="AT622" s="203" t="s">
        <v>289</v>
      </c>
      <c r="AU622" s="203" t="s">
        <v>85</v>
      </c>
      <c r="AY622" s="18" t="s">
        <v>150</v>
      </c>
      <c r="BE622" s="204">
        <f>IF(N622="základní",J622,0)</f>
        <v>0</v>
      </c>
      <c r="BF622" s="204">
        <f>IF(N622="snížená",J622,0)</f>
        <v>0</v>
      </c>
      <c r="BG622" s="204">
        <f>IF(N622="zákl. přenesená",J622,0)</f>
        <v>0</v>
      </c>
      <c r="BH622" s="204">
        <f>IF(N622="sníž. přenesená",J622,0)</f>
        <v>0</v>
      </c>
      <c r="BI622" s="204">
        <f>IF(N622="nulová",J622,0)</f>
        <v>0</v>
      </c>
      <c r="BJ622" s="18" t="s">
        <v>83</v>
      </c>
      <c r="BK622" s="204">
        <f>ROUND(I622*H622,2)</f>
        <v>0</v>
      </c>
      <c r="BL622" s="18" t="s">
        <v>350</v>
      </c>
      <c r="BM622" s="203" t="s">
        <v>875</v>
      </c>
    </row>
    <row r="623" spans="1:65" s="2" customFormat="1" ht="19.5">
      <c r="A623" s="35"/>
      <c r="B623" s="36"/>
      <c r="C623" s="37"/>
      <c r="D623" s="205" t="s">
        <v>159</v>
      </c>
      <c r="E623" s="37"/>
      <c r="F623" s="206" t="s">
        <v>874</v>
      </c>
      <c r="G623" s="37"/>
      <c r="H623" s="37"/>
      <c r="I623" s="207"/>
      <c r="J623" s="37"/>
      <c r="K623" s="37"/>
      <c r="L623" s="40"/>
      <c r="M623" s="208"/>
      <c r="N623" s="209"/>
      <c r="O623" s="72"/>
      <c r="P623" s="72"/>
      <c r="Q623" s="72"/>
      <c r="R623" s="72"/>
      <c r="S623" s="72"/>
      <c r="T623" s="73"/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T623" s="18" t="s">
        <v>159</v>
      </c>
      <c r="AU623" s="18" t="s">
        <v>85</v>
      </c>
    </row>
    <row r="624" spans="1:65" s="2" customFormat="1" ht="19.5">
      <c r="A624" s="35"/>
      <c r="B624" s="36"/>
      <c r="C624" s="37"/>
      <c r="D624" s="205" t="s">
        <v>499</v>
      </c>
      <c r="E624" s="37"/>
      <c r="F624" s="256" t="s">
        <v>500</v>
      </c>
      <c r="G624" s="37"/>
      <c r="H624" s="37"/>
      <c r="I624" s="207"/>
      <c r="J624" s="37"/>
      <c r="K624" s="37"/>
      <c r="L624" s="40"/>
      <c r="M624" s="208"/>
      <c r="N624" s="209"/>
      <c r="O624" s="72"/>
      <c r="P624" s="72"/>
      <c r="Q624" s="72"/>
      <c r="R624" s="72"/>
      <c r="S624" s="72"/>
      <c r="T624" s="73"/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T624" s="18" t="s">
        <v>499</v>
      </c>
      <c r="AU624" s="18" t="s">
        <v>85</v>
      </c>
    </row>
    <row r="625" spans="1:65" s="13" customFormat="1">
      <c r="B625" s="210"/>
      <c r="C625" s="211"/>
      <c r="D625" s="205" t="s">
        <v>161</v>
      </c>
      <c r="E625" s="212" t="s">
        <v>1</v>
      </c>
      <c r="F625" s="213" t="s">
        <v>876</v>
      </c>
      <c r="G625" s="211"/>
      <c r="H625" s="214">
        <v>405.69499999999999</v>
      </c>
      <c r="I625" s="215"/>
      <c r="J625" s="211"/>
      <c r="K625" s="211"/>
      <c r="L625" s="216"/>
      <c r="M625" s="217"/>
      <c r="N625" s="218"/>
      <c r="O625" s="218"/>
      <c r="P625" s="218"/>
      <c r="Q625" s="218"/>
      <c r="R625" s="218"/>
      <c r="S625" s="218"/>
      <c r="T625" s="219"/>
      <c r="AT625" s="220" t="s">
        <v>161</v>
      </c>
      <c r="AU625" s="220" t="s">
        <v>85</v>
      </c>
      <c r="AV625" s="13" t="s">
        <v>85</v>
      </c>
      <c r="AW625" s="13" t="s">
        <v>33</v>
      </c>
      <c r="AX625" s="13" t="s">
        <v>76</v>
      </c>
      <c r="AY625" s="220" t="s">
        <v>150</v>
      </c>
    </row>
    <row r="626" spans="1:65" s="14" customFormat="1">
      <c r="B626" s="221"/>
      <c r="C626" s="222"/>
      <c r="D626" s="205" t="s">
        <v>161</v>
      </c>
      <c r="E626" s="223" t="s">
        <v>1</v>
      </c>
      <c r="F626" s="224" t="s">
        <v>163</v>
      </c>
      <c r="G626" s="222"/>
      <c r="H626" s="225">
        <v>405.69499999999999</v>
      </c>
      <c r="I626" s="226"/>
      <c r="J626" s="222"/>
      <c r="K626" s="222"/>
      <c r="L626" s="227"/>
      <c r="M626" s="228"/>
      <c r="N626" s="229"/>
      <c r="O626" s="229"/>
      <c r="P626" s="229"/>
      <c r="Q626" s="229"/>
      <c r="R626" s="229"/>
      <c r="S626" s="229"/>
      <c r="T626" s="230"/>
      <c r="AT626" s="231" t="s">
        <v>161</v>
      </c>
      <c r="AU626" s="231" t="s">
        <v>85</v>
      </c>
      <c r="AV626" s="14" t="s">
        <v>157</v>
      </c>
      <c r="AW626" s="14" t="s">
        <v>33</v>
      </c>
      <c r="AX626" s="14" t="s">
        <v>83</v>
      </c>
      <c r="AY626" s="231" t="s">
        <v>150</v>
      </c>
    </row>
    <row r="627" spans="1:65" s="2" customFormat="1" ht="24.2" customHeight="1">
      <c r="A627" s="35"/>
      <c r="B627" s="36"/>
      <c r="C627" s="192" t="s">
        <v>877</v>
      </c>
      <c r="D627" s="192" t="s">
        <v>152</v>
      </c>
      <c r="E627" s="193" t="s">
        <v>878</v>
      </c>
      <c r="F627" s="194" t="s">
        <v>879</v>
      </c>
      <c r="G627" s="195" t="s">
        <v>265</v>
      </c>
      <c r="H627" s="196">
        <v>24.035</v>
      </c>
      <c r="I627" s="197"/>
      <c r="J627" s="198">
        <f>ROUND(I627*H627,2)</f>
        <v>0</v>
      </c>
      <c r="K627" s="194" t="s">
        <v>156</v>
      </c>
      <c r="L627" s="40"/>
      <c r="M627" s="199" t="s">
        <v>1</v>
      </c>
      <c r="N627" s="200" t="s">
        <v>41</v>
      </c>
      <c r="O627" s="72"/>
      <c r="P627" s="201">
        <f>O627*H627</f>
        <v>0</v>
      </c>
      <c r="Q627" s="201">
        <v>0</v>
      </c>
      <c r="R627" s="201">
        <f>Q627*H627</f>
        <v>0</v>
      </c>
      <c r="S627" s="201">
        <v>1E-3</v>
      </c>
      <c r="T627" s="202">
        <f>S627*H627</f>
        <v>2.4035000000000001E-2</v>
      </c>
      <c r="U627" s="35"/>
      <c r="V627" s="35"/>
      <c r="W627" s="35"/>
      <c r="X627" s="35"/>
      <c r="Y627" s="35"/>
      <c r="Z627" s="35"/>
      <c r="AA627" s="35"/>
      <c r="AB627" s="35"/>
      <c r="AC627" s="35"/>
      <c r="AD627" s="35"/>
      <c r="AE627" s="35"/>
      <c r="AR627" s="203" t="s">
        <v>350</v>
      </c>
      <c r="AT627" s="203" t="s">
        <v>152</v>
      </c>
      <c r="AU627" s="203" t="s">
        <v>85</v>
      </c>
      <c r="AY627" s="18" t="s">
        <v>150</v>
      </c>
      <c r="BE627" s="204">
        <f>IF(N627="základní",J627,0)</f>
        <v>0</v>
      </c>
      <c r="BF627" s="204">
        <f>IF(N627="snížená",J627,0)</f>
        <v>0</v>
      </c>
      <c r="BG627" s="204">
        <f>IF(N627="zákl. přenesená",J627,0)</f>
        <v>0</v>
      </c>
      <c r="BH627" s="204">
        <f>IF(N627="sníž. přenesená",J627,0)</f>
        <v>0</v>
      </c>
      <c r="BI627" s="204">
        <f>IF(N627="nulová",J627,0)</f>
        <v>0</v>
      </c>
      <c r="BJ627" s="18" t="s">
        <v>83</v>
      </c>
      <c r="BK627" s="204">
        <f>ROUND(I627*H627,2)</f>
        <v>0</v>
      </c>
      <c r="BL627" s="18" t="s">
        <v>350</v>
      </c>
      <c r="BM627" s="203" t="s">
        <v>880</v>
      </c>
    </row>
    <row r="628" spans="1:65" s="2" customFormat="1" ht="29.25">
      <c r="A628" s="35"/>
      <c r="B628" s="36"/>
      <c r="C628" s="37"/>
      <c r="D628" s="205" t="s">
        <v>159</v>
      </c>
      <c r="E628" s="37"/>
      <c r="F628" s="206" t="s">
        <v>881</v>
      </c>
      <c r="G628" s="37"/>
      <c r="H628" s="37"/>
      <c r="I628" s="207"/>
      <c r="J628" s="37"/>
      <c r="K628" s="37"/>
      <c r="L628" s="40"/>
      <c r="M628" s="208"/>
      <c r="N628" s="209"/>
      <c r="O628" s="72"/>
      <c r="P628" s="72"/>
      <c r="Q628" s="72"/>
      <c r="R628" s="72"/>
      <c r="S628" s="72"/>
      <c r="T628" s="73"/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T628" s="18" t="s">
        <v>159</v>
      </c>
      <c r="AU628" s="18" t="s">
        <v>85</v>
      </c>
    </row>
    <row r="629" spans="1:65" s="13" customFormat="1">
      <c r="B629" s="210"/>
      <c r="C629" s="211"/>
      <c r="D629" s="205" t="s">
        <v>161</v>
      </c>
      <c r="E629" s="212" t="s">
        <v>1</v>
      </c>
      <c r="F629" s="213" t="s">
        <v>882</v>
      </c>
      <c r="G629" s="211"/>
      <c r="H629" s="214">
        <v>24.035</v>
      </c>
      <c r="I629" s="215"/>
      <c r="J629" s="211"/>
      <c r="K629" s="211"/>
      <c r="L629" s="216"/>
      <c r="M629" s="217"/>
      <c r="N629" s="218"/>
      <c r="O629" s="218"/>
      <c r="P629" s="218"/>
      <c r="Q629" s="218"/>
      <c r="R629" s="218"/>
      <c r="S629" s="218"/>
      <c r="T629" s="219"/>
      <c r="AT629" s="220" t="s">
        <v>161</v>
      </c>
      <c r="AU629" s="220" t="s">
        <v>85</v>
      </c>
      <c r="AV629" s="13" t="s">
        <v>85</v>
      </c>
      <c r="AW629" s="13" t="s">
        <v>33</v>
      </c>
      <c r="AX629" s="13" t="s">
        <v>76</v>
      </c>
      <c r="AY629" s="220" t="s">
        <v>150</v>
      </c>
    </row>
    <row r="630" spans="1:65" s="14" customFormat="1">
      <c r="B630" s="221"/>
      <c r="C630" s="222"/>
      <c r="D630" s="205" t="s">
        <v>161</v>
      </c>
      <c r="E630" s="223" t="s">
        <v>1</v>
      </c>
      <c r="F630" s="224" t="s">
        <v>163</v>
      </c>
      <c r="G630" s="222"/>
      <c r="H630" s="225">
        <v>24.035</v>
      </c>
      <c r="I630" s="226"/>
      <c r="J630" s="222"/>
      <c r="K630" s="222"/>
      <c r="L630" s="227"/>
      <c r="M630" s="228"/>
      <c r="N630" s="229"/>
      <c r="O630" s="229"/>
      <c r="P630" s="229"/>
      <c r="Q630" s="229"/>
      <c r="R630" s="229"/>
      <c r="S630" s="229"/>
      <c r="T630" s="230"/>
      <c r="AT630" s="231" t="s">
        <v>161</v>
      </c>
      <c r="AU630" s="231" t="s">
        <v>85</v>
      </c>
      <c r="AV630" s="14" t="s">
        <v>157</v>
      </c>
      <c r="AW630" s="14" t="s">
        <v>33</v>
      </c>
      <c r="AX630" s="14" t="s">
        <v>83</v>
      </c>
      <c r="AY630" s="231" t="s">
        <v>150</v>
      </c>
    </row>
    <row r="631" spans="1:65" s="2" customFormat="1" ht="24.2" customHeight="1">
      <c r="A631" s="35"/>
      <c r="B631" s="36"/>
      <c r="C631" s="192" t="s">
        <v>883</v>
      </c>
      <c r="D631" s="192" t="s">
        <v>152</v>
      </c>
      <c r="E631" s="193" t="s">
        <v>884</v>
      </c>
      <c r="F631" s="194" t="s">
        <v>885</v>
      </c>
      <c r="G631" s="195" t="s">
        <v>265</v>
      </c>
      <c r="H631" s="196">
        <v>26.22</v>
      </c>
      <c r="I631" s="197"/>
      <c r="J631" s="198">
        <f>ROUND(I631*H631,2)</f>
        <v>0</v>
      </c>
      <c r="K631" s="194" t="s">
        <v>156</v>
      </c>
      <c r="L631" s="40"/>
      <c r="M631" s="199" t="s">
        <v>1</v>
      </c>
      <c r="N631" s="200" t="s">
        <v>41</v>
      </c>
      <c r="O631" s="72"/>
      <c r="P631" s="201">
        <f>O631*H631</f>
        <v>0</v>
      </c>
      <c r="Q631" s="201">
        <v>6.0000000000000001E-3</v>
      </c>
      <c r="R631" s="201">
        <f>Q631*H631</f>
        <v>0.15731999999999999</v>
      </c>
      <c r="S631" s="201">
        <v>0</v>
      </c>
      <c r="T631" s="202">
        <f>S631*H631</f>
        <v>0</v>
      </c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/>
      <c r="AR631" s="203" t="s">
        <v>350</v>
      </c>
      <c r="AT631" s="203" t="s">
        <v>152</v>
      </c>
      <c r="AU631" s="203" t="s">
        <v>85</v>
      </c>
      <c r="AY631" s="18" t="s">
        <v>150</v>
      </c>
      <c r="BE631" s="204">
        <f>IF(N631="základní",J631,0)</f>
        <v>0</v>
      </c>
      <c r="BF631" s="204">
        <f>IF(N631="snížená",J631,0)</f>
        <v>0</v>
      </c>
      <c r="BG631" s="204">
        <f>IF(N631="zákl. přenesená",J631,0)</f>
        <v>0</v>
      </c>
      <c r="BH631" s="204">
        <f>IF(N631="sníž. přenesená",J631,0)</f>
        <v>0</v>
      </c>
      <c r="BI631" s="204">
        <f>IF(N631="nulová",J631,0)</f>
        <v>0</v>
      </c>
      <c r="BJ631" s="18" t="s">
        <v>83</v>
      </c>
      <c r="BK631" s="204">
        <f>ROUND(I631*H631,2)</f>
        <v>0</v>
      </c>
      <c r="BL631" s="18" t="s">
        <v>350</v>
      </c>
      <c r="BM631" s="203" t="s">
        <v>886</v>
      </c>
    </row>
    <row r="632" spans="1:65" s="2" customFormat="1" ht="19.5">
      <c r="A632" s="35"/>
      <c r="B632" s="36"/>
      <c r="C632" s="37"/>
      <c r="D632" s="205" t="s">
        <v>159</v>
      </c>
      <c r="E632" s="37"/>
      <c r="F632" s="206" t="s">
        <v>887</v>
      </c>
      <c r="G632" s="37"/>
      <c r="H632" s="37"/>
      <c r="I632" s="207"/>
      <c r="J632" s="37"/>
      <c r="K632" s="37"/>
      <c r="L632" s="40"/>
      <c r="M632" s="208"/>
      <c r="N632" s="209"/>
      <c r="O632" s="72"/>
      <c r="P632" s="72"/>
      <c r="Q632" s="72"/>
      <c r="R632" s="72"/>
      <c r="S632" s="72"/>
      <c r="T632" s="73"/>
      <c r="U632" s="35"/>
      <c r="V632" s="35"/>
      <c r="W632" s="35"/>
      <c r="X632" s="35"/>
      <c r="Y632" s="35"/>
      <c r="Z632" s="35"/>
      <c r="AA632" s="35"/>
      <c r="AB632" s="35"/>
      <c r="AC632" s="35"/>
      <c r="AD632" s="35"/>
      <c r="AE632" s="35"/>
      <c r="AT632" s="18" t="s">
        <v>159</v>
      </c>
      <c r="AU632" s="18" t="s">
        <v>85</v>
      </c>
    </row>
    <row r="633" spans="1:65" s="13" customFormat="1">
      <c r="B633" s="210"/>
      <c r="C633" s="211"/>
      <c r="D633" s="205" t="s">
        <v>161</v>
      </c>
      <c r="E633" s="212" t="s">
        <v>1</v>
      </c>
      <c r="F633" s="213" t="s">
        <v>815</v>
      </c>
      <c r="G633" s="211"/>
      <c r="H633" s="214">
        <v>26.22</v>
      </c>
      <c r="I633" s="215"/>
      <c r="J633" s="211"/>
      <c r="K633" s="211"/>
      <c r="L633" s="216"/>
      <c r="M633" s="217"/>
      <c r="N633" s="218"/>
      <c r="O633" s="218"/>
      <c r="P633" s="218"/>
      <c r="Q633" s="218"/>
      <c r="R633" s="218"/>
      <c r="S633" s="218"/>
      <c r="T633" s="219"/>
      <c r="AT633" s="220" t="s">
        <v>161</v>
      </c>
      <c r="AU633" s="220" t="s">
        <v>85</v>
      </c>
      <c r="AV633" s="13" t="s">
        <v>85</v>
      </c>
      <c r="AW633" s="13" t="s">
        <v>33</v>
      </c>
      <c r="AX633" s="13" t="s">
        <v>76</v>
      </c>
      <c r="AY633" s="220" t="s">
        <v>150</v>
      </c>
    </row>
    <row r="634" spans="1:65" s="14" customFormat="1">
      <c r="B634" s="221"/>
      <c r="C634" s="222"/>
      <c r="D634" s="205" t="s">
        <v>161</v>
      </c>
      <c r="E634" s="223" t="s">
        <v>1</v>
      </c>
      <c r="F634" s="224" t="s">
        <v>163</v>
      </c>
      <c r="G634" s="222"/>
      <c r="H634" s="225">
        <v>26.22</v>
      </c>
      <c r="I634" s="226"/>
      <c r="J634" s="222"/>
      <c r="K634" s="222"/>
      <c r="L634" s="227"/>
      <c r="M634" s="228"/>
      <c r="N634" s="229"/>
      <c r="O634" s="229"/>
      <c r="P634" s="229"/>
      <c r="Q634" s="229"/>
      <c r="R634" s="229"/>
      <c r="S634" s="229"/>
      <c r="T634" s="230"/>
      <c r="AT634" s="231" t="s">
        <v>161</v>
      </c>
      <c r="AU634" s="231" t="s">
        <v>85</v>
      </c>
      <c r="AV634" s="14" t="s">
        <v>157</v>
      </c>
      <c r="AW634" s="14" t="s">
        <v>33</v>
      </c>
      <c r="AX634" s="14" t="s">
        <v>83</v>
      </c>
      <c r="AY634" s="231" t="s">
        <v>150</v>
      </c>
    </row>
    <row r="635" spans="1:65" s="2" customFormat="1" ht="24.2" customHeight="1">
      <c r="A635" s="35"/>
      <c r="B635" s="36"/>
      <c r="C635" s="246" t="s">
        <v>888</v>
      </c>
      <c r="D635" s="246" t="s">
        <v>289</v>
      </c>
      <c r="E635" s="247" t="s">
        <v>889</v>
      </c>
      <c r="F635" s="248" t="s">
        <v>890</v>
      </c>
      <c r="G635" s="249" t="s">
        <v>265</v>
      </c>
      <c r="H635" s="250">
        <v>27.530999999999999</v>
      </c>
      <c r="I635" s="251"/>
      <c r="J635" s="252">
        <f>ROUND(I635*H635,2)</f>
        <v>0</v>
      </c>
      <c r="K635" s="248" t="s">
        <v>156</v>
      </c>
      <c r="L635" s="253"/>
      <c r="M635" s="254" t="s">
        <v>1</v>
      </c>
      <c r="N635" s="255" t="s">
        <v>41</v>
      </c>
      <c r="O635" s="72"/>
      <c r="P635" s="201">
        <f>O635*H635</f>
        <v>0</v>
      </c>
      <c r="Q635" s="201">
        <v>3.5000000000000001E-3</v>
      </c>
      <c r="R635" s="201">
        <f>Q635*H635</f>
        <v>9.63585E-2</v>
      </c>
      <c r="S635" s="201">
        <v>0</v>
      </c>
      <c r="T635" s="202">
        <f>S635*H635</f>
        <v>0</v>
      </c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R635" s="203" t="s">
        <v>475</v>
      </c>
      <c r="AT635" s="203" t="s">
        <v>289</v>
      </c>
      <c r="AU635" s="203" t="s">
        <v>85</v>
      </c>
      <c r="AY635" s="18" t="s">
        <v>150</v>
      </c>
      <c r="BE635" s="204">
        <f>IF(N635="základní",J635,0)</f>
        <v>0</v>
      </c>
      <c r="BF635" s="204">
        <f>IF(N635="snížená",J635,0)</f>
        <v>0</v>
      </c>
      <c r="BG635" s="204">
        <f>IF(N635="zákl. přenesená",J635,0)</f>
        <v>0</v>
      </c>
      <c r="BH635" s="204">
        <f>IF(N635="sníž. přenesená",J635,0)</f>
        <v>0</v>
      </c>
      <c r="BI635" s="204">
        <f>IF(N635="nulová",J635,0)</f>
        <v>0</v>
      </c>
      <c r="BJ635" s="18" t="s">
        <v>83</v>
      </c>
      <c r="BK635" s="204">
        <f>ROUND(I635*H635,2)</f>
        <v>0</v>
      </c>
      <c r="BL635" s="18" t="s">
        <v>350</v>
      </c>
      <c r="BM635" s="203" t="s">
        <v>891</v>
      </c>
    </row>
    <row r="636" spans="1:65" s="2" customFormat="1" ht="19.5">
      <c r="A636" s="35"/>
      <c r="B636" s="36"/>
      <c r="C636" s="37"/>
      <c r="D636" s="205" t="s">
        <v>159</v>
      </c>
      <c r="E636" s="37"/>
      <c r="F636" s="206" t="s">
        <v>890</v>
      </c>
      <c r="G636" s="37"/>
      <c r="H636" s="37"/>
      <c r="I636" s="207"/>
      <c r="J636" s="37"/>
      <c r="K636" s="37"/>
      <c r="L636" s="40"/>
      <c r="M636" s="208"/>
      <c r="N636" s="209"/>
      <c r="O636" s="72"/>
      <c r="P636" s="72"/>
      <c r="Q636" s="72"/>
      <c r="R636" s="72"/>
      <c r="S636" s="72"/>
      <c r="T636" s="73"/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T636" s="18" t="s">
        <v>159</v>
      </c>
      <c r="AU636" s="18" t="s">
        <v>85</v>
      </c>
    </row>
    <row r="637" spans="1:65" s="13" customFormat="1">
      <c r="B637" s="210"/>
      <c r="C637" s="211"/>
      <c r="D637" s="205" t="s">
        <v>161</v>
      </c>
      <c r="E637" s="212" t="s">
        <v>1</v>
      </c>
      <c r="F637" s="213" t="s">
        <v>892</v>
      </c>
      <c r="G637" s="211"/>
      <c r="H637" s="214">
        <v>27.530999999999999</v>
      </c>
      <c r="I637" s="215"/>
      <c r="J637" s="211"/>
      <c r="K637" s="211"/>
      <c r="L637" s="216"/>
      <c r="M637" s="217"/>
      <c r="N637" s="218"/>
      <c r="O637" s="218"/>
      <c r="P637" s="218"/>
      <c r="Q637" s="218"/>
      <c r="R637" s="218"/>
      <c r="S637" s="218"/>
      <c r="T637" s="219"/>
      <c r="AT637" s="220" t="s">
        <v>161</v>
      </c>
      <c r="AU637" s="220" t="s">
        <v>85</v>
      </c>
      <c r="AV637" s="13" t="s">
        <v>85</v>
      </c>
      <c r="AW637" s="13" t="s">
        <v>33</v>
      </c>
      <c r="AX637" s="13" t="s">
        <v>76</v>
      </c>
      <c r="AY637" s="220" t="s">
        <v>150</v>
      </c>
    </row>
    <row r="638" spans="1:65" s="14" customFormat="1">
      <c r="B638" s="221"/>
      <c r="C638" s="222"/>
      <c r="D638" s="205" t="s">
        <v>161</v>
      </c>
      <c r="E638" s="223" t="s">
        <v>1</v>
      </c>
      <c r="F638" s="224" t="s">
        <v>163</v>
      </c>
      <c r="G638" s="222"/>
      <c r="H638" s="225">
        <v>27.530999999999999</v>
      </c>
      <c r="I638" s="226"/>
      <c r="J638" s="222"/>
      <c r="K638" s="222"/>
      <c r="L638" s="227"/>
      <c r="M638" s="228"/>
      <c r="N638" s="229"/>
      <c r="O638" s="229"/>
      <c r="P638" s="229"/>
      <c r="Q638" s="229"/>
      <c r="R638" s="229"/>
      <c r="S638" s="229"/>
      <c r="T638" s="230"/>
      <c r="AT638" s="231" t="s">
        <v>161</v>
      </c>
      <c r="AU638" s="231" t="s">
        <v>85</v>
      </c>
      <c r="AV638" s="14" t="s">
        <v>157</v>
      </c>
      <c r="AW638" s="14" t="s">
        <v>33</v>
      </c>
      <c r="AX638" s="14" t="s">
        <v>83</v>
      </c>
      <c r="AY638" s="231" t="s">
        <v>150</v>
      </c>
    </row>
    <row r="639" spans="1:65" s="2" customFormat="1" ht="24.2" customHeight="1">
      <c r="A639" s="35"/>
      <c r="B639" s="36"/>
      <c r="C639" s="192" t="s">
        <v>893</v>
      </c>
      <c r="D639" s="192" t="s">
        <v>152</v>
      </c>
      <c r="E639" s="193" t="s">
        <v>894</v>
      </c>
      <c r="F639" s="194" t="s">
        <v>895</v>
      </c>
      <c r="G639" s="195" t="s">
        <v>171</v>
      </c>
      <c r="H639" s="196">
        <v>7.556</v>
      </c>
      <c r="I639" s="197"/>
      <c r="J639" s="198">
        <f>ROUND(I639*H639,2)</f>
        <v>0</v>
      </c>
      <c r="K639" s="194" t="s">
        <v>156</v>
      </c>
      <c r="L639" s="40"/>
      <c r="M639" s="199" t="s">
        <v>1</v>
      </c>
      <c r="N639" s="200" t="s">
        <v>41</v>
      </c>
      <c r="O639" s="72"/>
      <c r="P639" s="201">
        <f>O639*H639</f>
        <v>0</v>
      </c>
      <c r="Q639" s="201">
        <v>0</v>
      </c>
      <c r="R639" s="201">
        <f>Q639*H639</f>
        <v>0</v>
      </c>
      <c r="S639" s="201">
        <v>0</v>
      </c>
      <c r="T639" s="202">
        <f>S639*H639</f>
        <v>0</v>
      </c>
      <c r="U639" s="35"/>
      <c r="V639" s="35"/>
      <c r="W639" s="35"/>
      <c r="X639" s="35"/>
      <c r="Y639" s="35"/>
      <c r="Z639" s="35"/>
      <c r="AA639" s="35"/>
      <c r="AB639" s="35"/>
      <c r="AC639" s="35"/>
      <c r="AD639" s="35"/>
      <c r="AE639" s="35"/>
      <c r="AR639" s="203" t="s">
        <v>350</v>
      </c>
      <c r="AT639" s="203" t="s">
        <v>152</v>
      </c>
      <c r="AU639" s="203" t="s">
        <v>85</v>
      </c>
      <c r="AY639" s="18" t="s">
        <v>150</v>
      </c>
      <c r="BE639" s="204">
        <f>IF(N639="základní",J639,0)</f>
        <v>0</v>
      </c>
      <c r="BF639" s="204">
        <f>IF(N639="snížená",J639,0)</f>
        <v>0</v>
      </c>
      <c r="BG639" s="204">
        <f>IF(N639="zákl. přenesená",J639,0)</f>
        <v>0</v>
      </c>
      <c r="BH639" s="204">
        <f>IF(N639="sníž. přenesená",J639,0)</f>
        <v>0</v>
      </c>
      <c r="BI639" s="204">
        <f>IF(N639="nulová",J639,0)</f>
        <v>0</v>
      </c>
      <c r="BJ639" s="18" t="s">
        <v>83</v>
      </c>
      <c r="BK639" s="204">
        <f>ROUND(I639*H639,2)</f>
        <v>0</v>
      </c>
      <c r="BL639" s="18" t="s">
        <v>350</v>
      </c>
      <c r="BM639" s="203" t="s">
        <v>896</v>
      </c>
    </row>
    <row r="640" spans="1:65" s="2" customFormat="1" ht="29.25">
      <c r="A640" s="35"/>
      <c r="B640" s="36"/>
      <c r="C640" s="37"/>
      <c r="D640" s="205" t="s">
        <v>159</v>
      </c>
      <c r="E640" s="37"/>
      <c r="F640" s="206" t="s">
        <v>897</v>
      </c>
      <c r="G640" s="37"/>
      <c r="H640" s="37"/>
      <c r="I640" s="207"/>
      <c r="J640" s="37"/>
      <c r="K640" s="37"/>
      <c r="L640" s="40"/>
      <c r="M640" s="208"/>
      <c r="N640" s="209"/>
      <c r="O640" s="72"/>
      <c r="P640" s="72"/>
      <c r="Q640" s="72"/>
      <c r="R640" s="72"/>
      <c r="S640" s="72"/>
      <c r="T640" s="73"/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T640" s="18" t="s">
        <v>159</v>
      </c>
      <c r="AU640" s="18" t="s">
        <v>85</v>
      </c>
    </row>
    <row r="641" spans="1:65" s="2" customFormat="1" ht="24.2" customHeight="1">
      <c r="A641" s="35"/>
      <c r="B641" s="36"/>
      <c r="C641" s="192" t="s">
        <v>898</v>
      </c>
      <c r="D641" s="192" t="s">
        <v>152</v>
      </c>
      <c r="E641" s="193" t="s">
        <v>899</v>
      </c>
      <c r="F641" s="194" t="s">
        <v>900</v>
      </c>
      <c r="G641" s="195" t="s">
        <v>171</v>
      </c>
      <c r="H641" s="196">
        <v>7.556</v>
      </c>
      <c r="I641" s="197"/>
      <c r="J641" s="198">
        <f>ROUND(I641*H641,2)</f>
        <v>0</v>
      </c>
      <c r="K641" s="194" t="s">
        <v>156</v>
      </c>
      <c r="L641" s="40"/>
      <c r="M641" s="199" t="s">
        <v>1</v>
      </c>
      <c r="N641" s="200" t="s">
        <v>41</v>
      </c>
      <c r="O641" s="72"/>
      <c r="P641" s="201">
        <f>O641*H641</f>
        <v>0</v>
      </c>
      <c r="Q641" s="201">
        <v>0</v>
      </c>
      <c r="R641" s="201">
        <f>Q641*H641</f>
        <v>0</v>
      </c>
      <c r="S641" s="201">
        <v>0</v>
      </c>
      <c r="T641" s="202">
        <f>S641*H641</f>
        <v>0</v>
      </c>
      <c r="U641" s="35"/>
      <c r="V641" s="35"/>
      <c r="W641" s="35"/>
      <c r="X641" s="35"/>
      <c r="Y641" s="35"/>
      <c r="Z641" s="35"/>
      <c r="AA641" s="35"/>
      <c r="AB641" s="35"/>
      <c r="AC641" s="35"/>
      <c r="AD641" s="35"/>
      <c r="AE641" s="35"/>
      <c r="AR641" s="203" t="s">
        <v>350</v>
      </c>
      <c r="AT641" s="203" t="s">
        <v>152</v>
      </c>
      <c r="AU641" s="203" t="s">
        <v>85</v>
      </c>
      <c r="AY641" s="18" t="s">
        <v>150</v>
      </c>
      <c r="BE641" s="204">
        <f>IF(N641="základní",J641,0)</f>
        <v>0</v>
      </c>
      <c r="BF641" s="204">
        <f>IF(N641="snížená",J641,0)</f>
        <v>0</v>
      </c>
      <c r="BG641" s="204">
        <f>IF(N641="zákl. přenesená",J641,0)</f>
        <v>0</v>
      </c>
      <c r="BH641" s="204">
        <f>IF(N641="sníž. přenesená",J641,0)</f>
        <v>0</v>
      </c>
      <c r="BI641" s="204">
        <f>IF(N641="nulová",J641,0)</f>
        <v>0</v>
      </c>
      <c r="BJ641" s="18" t="s">
        <v>83</v>
      </c>
      <c r="BK641" s="204">
        <f>ROUND(I641*H641,2)</f>
        <v>0</v>
      </c>
      <c r="BL641" s="18" t="s">
        <v>350</v>
      </c>
      <c r="BM641" s="203" t="s">
        <v>901</v>
      </c>
    </row>
    <row r="642" spans="1:65" s="2" customFormat="1" ht="29.25">
      <c r="A642" s="35"/>
      <c r="B642" s="36"/>
      <c r="C642" s="37"/>
      <c r="D642" s="205" t="s">
        <v>159</v>
      </c>
      <c r="E642" s="37"/>
      <c r="F642" s="206" t="s">
        <v>902</v>
      </c>
      <c r="G642" s="37"/>
      <c r="H642" s="37"/>
      <c r="I642" s="207"/>
      <c r="J642" s="37"/>
      <c r="K642" s="37"/>
      <c r="L642" s="40"/>
      <c r="M642" s="208"/>
      <c r="N642" s="209"/>
      <c r="O642" s="72"/>
      <c r="P642" s="72"/>
      <c r="Q642" s="72"/>
      <c r="R642" s="72"/>
      <c r="S642" s="72"/>
      <c r="T642" s="73"/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T642" s="18" t="s">
        <v>159</v>
      </c>
      <c r="AU642" s="18" t="s">
        <v>85</v>
      </c>
    </row>
    <row r="643" spans="1:65" s="12" customFormat="1" ht="22.9" customHeight="1">
      <c r="B643" s="176"/>
      <c r="C643" s="177"/>
      <c r="D643" s="178" t="s">
        <v>75</v>
      </c>
      <c r="E643" s="190" t="s">
        <v>903</v>
      </c>
      <c r="F643" s="190" t="s">
        <v>904</v>
      </c>
      <c r="G643" s="177"/>
      <c r="H643" s="177"/>
      <c r="I643" s="180"/>
      <c r="J643" s="191">
        <f>BK643</f>
        <v>0</v>
      </c>
      <c r="K643" s="177"/>
      <c r="L643" s="182"/>
      <c r="M643" s="183"/>
      <c r="N643" s="184"/>
      <c r="O643" s="184"/>
      <c r="P643" s="185">
        <f>SUM(P644:P649)</f>
        <v>0</v>
      </c>
      <c r="Q643" s="184"/>
      <c r="R643" s="185">
        <f>SUM(R644:R649)</f>
        <v>3.8898972000000005</v>
      </c>
      <c r="S643" s="184"/>
      <c r="T643" s="186">
        <f>SUM(T644:T649)</f>
        <v>0</v>
      </c>
      <c r="AR643" s="187" t="s">
        <v>85</v>
      </c>
      <c r="AT643" s="188" t="s">
        <v>75</v>
      </c>
      <c r="AU643" s="188" t="s">
        <v>83</v>
      </c>
      <c r="AY643" s="187" t="s">
        <v>150</v>
      </c>
      <c r="BK643" s="189">
        <f>SUM(BK644:BK649)</f>
        <v>0</v>
      </c>
    </row>
    <row r="644" spans="1:65" s="2" customFormat="1" ht="24.2" customHeight="1">
      <c r="A644" s="35"/>
      <c r="B644" s="36"/>
      <c r="C644" s="192" t="s">
        <v>905</v>
      </c>
      <c r="D644" s="192" t="s">
        <v>152</v>
      </c>
      <c r="E644" s="193" t="s">
        <v>906</v>
      </c>
      <c r="F644" s="194" t="s">
        <v>907</v>
      </c>
      <c r="G644" s="195" t="s">
        <v>265</v>
      </c>
      <c r="H644" s="196">
        <v>397.74</v>
      </c>
      <c r="I644" s="197"/>
      <c r="J644" s="198">
        <f>ROUND(I644*H644,2)</f>
        <v>0</v>
      </c>
      <c r="K644" s="194" t="s">
        <v>156</v>
      </c>
      <c r="L644" s="40"/>
      <c r="M644" s="199" t="s">
        <v>1</v>
      </c>
      <c r="N644" s="200" t="s">
        <v>41</v>
      </c>
      <c r="O644" s="72"/>
      <c r="P644" s="201">
        <f>O644*H644</f>
        <v>0</v>
      </c>
      <c r="Q644" s="201">
        <v>9.7800000000000005E-3</v>
      </c>
      <c r="R644" s="201">
        <f>Q644*H644</f>
        <v>3.8898972000000005</v>
      </c>
      <c r="S644" s="201">
        <v>0</v>
      </c>
      <c r="T644" s="202">
        <f>S644*H644</f>
        <v>0</v>
      </c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R644" s="203" t="s">
        <v>350</v>
      </c>
      <c r="AT644" s="203" t="s">
        <v>152</v>
      </c>
      <c r="AU644" s="203" t="s">
        <v>85</v>
      </c>
      <c r="AY644" s="18" t="s">
        <v>150</v>
      </c>
      <c r="BE644" s="204">
        <f>IF(N644="základní",J644,0)</f>
        <v>0</v>
      </c>
      <c r="BF644" s="204">
        <f>IF(N644="snížená",J644,0)</f>
        <v>0</v>
      </c>
      <c r="BG644" s="204">
        <f>IF(N644="zákl. přenesená",J644,0)</f>
        <v>0</v>
      </c>
      <c r="BH644" s="204">
        <f>IF(N644="sníž. přenesená",J644,0)</f>
        <v>0</v>
      </c>
      <c r="BI644" s="204">
        <f>IF(N644="nulová",J644,0)</f>
        <v>0</v>
      </c>
      <c r="BJ644" s="18" t="s">
        <v>83</v>
      </c>
      <c r="BK644" s="204">
        <f>ROUND(I644*H644,2)</f>
        <v>0</v>
      </c>
      <c r="BL644" s="18" t="s">
        <v>350</v>
      </c>
      <c r="BM644" s="203" t="s">
        <v>908</v>
      </c>
    </row>
    <row r="645" spans="1:65" s="2" customFormat="1" ht="29.25">
      <c r="A645" s="35"/>
      <c r="B645" s="36"/>
      <c r="C645" s="37"/>
      <c r="D645" s="205" t="s">
        <v>159</v>
      </c>
      <c r="E645" s="37"/>
      <c r="F645" s="206" t="s">
        <v>909</v>
      </c>
      <c r="G645" s="37"/>
      <c r="H645" s="37"/>
      <c r="I645" s="207"/>
      <c r="J645" s="37"/>
      <c r="K645" s="37"/>
      <c r="L645" s="40"/>
      <c r="M645" s="208"/>
      <c r="N645" s="209"/>
      <c r="O645" s="72"/>
      <c r="P645" s="72"/>
      <c r="Q645" s="72"/>
      <c r="R645" s="72"/>
      <c r="S645" s="72"/>
      <c r="T645" s="73"/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  <c r="AT645" s="18" t="s">
        <v>159</v>
      </c>
      <c r="AU645" s="18" t="s">
        <v>85</v>
      </c>
    </row>
    <row r="646" spans="1:65" s="2" customFormat="1" ht="24.2" customHeight="1">
      <c r="A646" s="35"/>
      <c r="B646" s="36"/>
      <c r="C646" s="192" t="s">
        <v>910</v>
      </c>
      <c r="D646" s="192" t="s">
        <v>152</v>
      </c>
      <c r="E646" s="193" t="s">
        <v>911</v>
      </c>
      <c r="F646" s="194" t="s">
        <v>912</v>
      </c>
      <c r="G646" s="195" t="s">
        <v>171</v>
      </c>
      <c r="H646" s="196">
        <v>3.8889999999999998</v>
      </c>
      <c r="I646" s="197"/>
      <c r="J646" s="198">
        <f>ROUND(I646*H646,2)</f>
        <v>0</v>
      </c>
      <c r="K646" s="194" t="s">
        <v>156</v>
      </c>
      <c r="L646" s="40"/>
      <c r="M646" s="199" t="s">
        <v>1</v>
      </c>
      <c r="N646" s="200" t="s">
        <v>41</v>
      </c>
      <c r="O646" s="72"/>
      <c r="P646" s="201">
        <f>O646*H646</f>
        <v>0</v>
      </c>
      <c r="Q646" s="201">
        <v>0</v>
      </c>
      <c r="R646" s="201">
        <f>Q646*H646</f>
        <v>0</v>
      </c>
      <c r="S646" s="201">
        <v>0</v>
      </c>
      <c r="T646" s="202">
        <f>S646*H646</f>
        <v>0</v>
      </c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R646" s="203" t="s">
        <v>350</v>
      </c>
      <c r="AT646" s="203" t="s">
        <v>152</v>
      </c>
      <c r="AU646" s="203" t="s">
        <v>85</v>
      </c>
      <c r="AY646" s="18" t="s">
        <v>150</v>
      </c>
      <c r="BE646" s="204">
        <f>IF(N646="základní",J646,0)</f>
        <v>0</v>
      </c>
      <c r="BF646" s="204">
        <f>IF(N646="snížená",J646,0)</f>
        <v>0</v>
      </c>
      <c r="BG646" s="204">
        <f>IF(N646="zákl. přenesená",J646,0)</f>
        <v>0</v>
      </c>
      <c r="BH646" s="204">
        <f>IF(N646="sníž. přenesená",J646,0)</f>
        <v>0</v>
      </c>
      <c r="BI646" s="204">
        <f>IF(N646="nulová",J646,0)</f>
        <v>0</v>
      </c>
      <c r="BJ646" s="18" t="s">
        <v>83</v>
      </c>
      <c r="BK646" s="204">
        <f>ROUND(I646*H646,2)</f>
        <v>0</v>
      </c>
      <c r="BL646" s="18" t="s">
        <v>350</v>
      </c>
      <c r="BM646" s="203" t="s">
        <v>913</v>
      </c>
    </row>
    <row r="647" spans="1:65" s="2" customFormat="1" ht="29.25">
      <c r="A647" s="35"/>
      <c r="B647" s="36"/>
      <c r="C647" s="37"/>
      <c r="D647" s="205" t="s">
        <v>159</v>
      </c>
      <c r="E647" s="37"/>
      <c r="F647" s="206" t="s">
        <v>914</v>
      </c>
      <c r="G647" s="37"/>
      <c r="H647" s="37"/>
      <c r="I647" s="207"/>
      <c r="J647" s="37"/>
      <c r="K647" s="37"/>
      <c r="L647" s="40"/>
      <c r="M647" s="208"/>
      <c r="N647" s="209"/>
      <c r="O647" s="72"/>
      <c r="P647" s="72"/>
      <c r="Q647" s="72"/>
      <c r="R647" s="72"/>
      <c r="S647" s="72"/>
      <c r="T647" s="73"/>
      <c r="U647" s="35"/>
      <c r="V647" s="35"/>
      <c r="W647" s="35"/>
      <c r="X647" s="35"/>
      <c r="Y647" s="35"/>
      <c r="Z647" s="35"/>
      <c r="AA647" s="35"/>
      <c r="AB647" s="35"/>
      <c r="AC647" s="35"/>
      <c r="AD647" s="35"/>
      <c r="AE647" s="35"/>
      <c r="AT647" s="18" t="s">
        <v>159</v>
      </c>
      <c r="AU647" s="18" t="s">
        <v>85</v>
      </c>
    </row>
    <row r="648" spans="1:65" s="2" customFormat="1" ht="24.2" customHeight="1">
      <c r="A648" s="35"/>
      <c r="B648" s="36"/>
      <c r="C648" s="192" t="s">
        <v>915</v>
      </c>
      <c r="D648" s="192" t="s">
        <v>152</v>
      </c>
      <c r="E648" s="193" t="s">
        <v>916</v>
      </c>
      <c r="F648" s="194" t="s">
        <v>917</v>
      </c>
      <c r="G648" s="195" t="s">
        <v>171</v>
      </c>
      <c r="H648" s="196">
        <v>3.8889999999999998</v>
      </c>
      <c r="I648" s="197"/>
      <c r="J648" s="198">
        <f>ROUND(I648*H648,2)</f>
        <v>0</v>
      </c>
      <c r="K648" s="194" t="s">
        <v>156</v>
      </c>
      <c r="L648" s="40"/>
      <c r="M648" s="199" t="s">
        <v>1</v>
      </c>
      <c r="N648" s="200" t="s">
        <v>41</v>
      </c>
      <c r="O648" s="72"/>
      <c r="P648" s="201">
        <f>O648*H648</f>
        <v>0</v>
      </c>
      <c r="Q648" s="201">
        <v>0</v>
      </c>
      <c r="R648" s="201">
        <f>Q648*H648</f>
        <v>0</v>
      </c>
      <c r="S648" s="201">
        <v>0</v>
      </c>
      <c r="T648" s="202">
        <f>S648*H648</f>
        <v>0</v>
      </c>
      <c r="U648" s="35"/>
      <c r="V648" s="35"/>
      <c r="W648" s="35"/>
      <c r="X648" s="35"/>
      <c r="Y648" s="35"/>
      <c r="Z648" s="35"/>
      <c r="AA648" s="35"/>
      <c r="AB648" s="35"/>
      <c r="AC648" s="35"/>
      <c r="AD648" s="35"/>
      <c r="AE648" s="35"/>
      <c r="AR648" s="203" t="s">
        <v>350</v>
      </c>
      <c r="AT648" s="203" t="s">
        <v>152</v>
      </c>
      <c r="AU648" s="203" t="s">
        <v>85</v>
      </c>
      <c r="AY648" s="18" t="s">
        <v>150</v>
      </c>
      <c r="BE648" s="204">
        <f>IF(N648="základní",J648,0)</f>
        <v>0</v>
      </c>
      <c r="BF648" s="204">
        <f>IF(N648="snížená",J648,0)</f>
        <v>0</v>
      </c>
      <c r="BG648" s="204">
        <f>IF(N648="zákl. přenesená",J648,0)</f>
        <v>0</v>
      </c>
      <c r="BH648" s="204">
        <f>IF(N648="sníž. přenesená",J648,0)</f>
        <v>0</v>
      </c>
      <c r="BI648" s="204">
        <f>IF(N648="nulová",J648,0)</f>
        <v>0</v>
      </c>
      <c r="BJ648" s="18" t="s">
        <v>83</v>
      </c>
      <c r="BK648" s="204">
        <f>ROUND(I648*H648,2)</f>
        <v>0</v>
      </c>
      <c r="BL648" s="18" t="s">
        <v>350</v>
      </c>
      <c r="BM648" s="203" t="s">
        <v>918</v>
      </c>
    </row>
    <row r="649" spans="1:65" s="2" customFormat="1" ht="29.25">
      <c r="A649" s="35"/>
      <c r="B649" s="36"/>
      <c r="C649" s="37"/>
      <c r="D649" s="205" t="s">
        <v>159</v>
      </c>
      <c r="E649" s="37"/>
      <c r="F649" s="206" t="s">
        <v>919</v>
      </c>
      <c r="G649" s="37"/>
      <c r="H649" s="37"/>
      <c r="I649" s="207"/>
      <c r="J649" s="37"/>
      <c r="K649" s="37"/>
      <c r="L649" s="40"/>
      <c r="M649" s="208"/>
      <c r="N649" s="209"/>
      <c r="O649" s="72"/>
      <c r="P649" s="72"/>
      <c r="Q649" s="72"/>
      <c r="R649" s="72"/>
      <c r="S649" s="72"/>
      <c r="T649" s="73"/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T649" s="18" t="s">
        <v>159</v>
      </c>
      <c r="AU649" s="18" t="s">
        <v>85</v>
      </c>
    </row>
    <row r="650" spans="1:65" s="12" customFormat="1" ht="22.9" customHeight="1">
      <c r="B650" s="176"/>
      <c r="C650" s="177"/>
      <c r="D650" s="178" t="s">
        <v>75</v>
      </c>
      <c r="E650" s="190" t="s">
        <v>920</v>
      </c>
      <c r="F650" s="190" t="s">
        <v>921</v>
      </c>
      <c r="G650" s="177"/>
      <c r="H650" s="177"/>
      <c r="I650" s="180"/>
      <c r="J650" s="191">
        <f>BK650</f>
        <v>0</v>
      </c>
      <c r="K650" s="177"/>
      <c r="L650" s="182"/>
      <c r="M650" s="183"/>
      <c r="N650" s="184"/>
      <c r="O650" s="184"/>
      <c r="P650" s="185">
        <f>SUM(P651:P686)</f>
        <v>0</v>
      </c>
      <c r="Q650" s="184"/>
      <c r="R650" s="185">
        <f>SUM(R651:R686)</f>
        <v>1.1797325599999999</v>
      </c>
      <c r="S650" s="184"/>
      <c r="T650" s="186">
        <f>SUM(T651:T686)</f>
        <v>0</v>
      </c>
      <c r="AR650" s="187" t="s">
        <v>85</v>
      </c>
      <c r="AT650" s="188" t="s">
        <v>75</v>
      </c>
      <c r="AU650" s="188" t="s">
        <v>83</v>
      </c>
      <c r="AY650" s="187" t="s">
        <v>150</v>
      </c>
      <c r="BK650" s="189">
        <f>SUM(BK651:BK686)</f>
        <v>0</v>
      </c>
    </row>
    <row r="651" spans="1:65" s="2" customFormat="1" ht="33" customHeight="1">
      <c r="A651" s="35"/>
      <c r="B651" s="36"/>
      <c r="C651" s="192" t="s">
        <v>922</v>
      </c>
      <c r="D651" s="192" t="s">
        <v>152</v>
      </c>
      <c r="E651" s="193" t="s">
        <v>923</v>
      </c>
      <c r="F651" s="194" t="s">
        <v>924</v>
      </c>
      <c r="G651" s="195" t="s">
        <v>265</v>
      </c>
      <c r="H651" s="196">
        <v>2.4</v>
      </c>
      <c r="I651" s="197"/>
      <c r="J651" s="198">
        <f>ROUND(I651*H651,2)</f>
        <v>0</v>
      </c>
      <c r="K651" s="194" t="s">
        <v>156</v>
      </c>
      <c r="L651" s="40"/>
      <c r="M651" s="199" t="s">
        <v>1</v>
      </c>
      <c r="N651" s="200" t="s">
        <v>41</v>
      </c>
      <c r="O651" s="72"/>
      <c r="P651" s="201">
        <f>O651*H651</f>
        <v>0</v>
      </c>
      <c r="Q651" s="201">
        <v>1.5559999999999999E-2</v>
      </c>
      <c r="R651" s="201">
        <f>Q651*H651</f>
        <v>3.7343999999999995E-2</v>
      </c>
      <c r="S651" s="201">
        <v>0</v>
      </c>
      <c r="T651" s="202">
        <f>S651*H651</f>
        <v>0</v>
      </c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  <c r="AR651" s="203" t="s">
        <v>350</v>
      </c>
      <c r="AT651" s="203" t="s">
        <v>152</v>
      </c>
      <c r="AU651" s="203" t="s">
        <v>85</v>
      </c>
      <c r="AY651" s="18" t="s">
        <v>150</v>
      </c>
      <c r="BE651" s="204">
        <f>IF(N651="základní",J651,0)</f>
        <v>0</v>
      </c>
      <c r="BF651" s="204">
        <f>IF(N651="snížená",J651,0)</f>
        <v>0</v>
      </c>
      <c r="BG651" s="204">
        <f>IF(N651="zákl. přenesená",J651,0)</f>
        <v>0</v>
      </c>
      <c r="BH651" s="204">
        <f>IF(N651="sníž. přenesená",J651,0)</f>
        <v>0</v>
      </c>
      <c r="BI651" s="204">
        <f>IF(N651="nulová",J651,0)</f>
        <v>0</v>
      </c>
      <c r="BJ651" s="18" t="s">
        <v>83</v>
      </c>
      <c r="BK651" s="204">
        <f>ROUND(I651*H651,2)</f>
        <v>0</v>
      </c>
      <c r="BL651" s="18" t="s">
        <v>350</v>
      </c>
      <c r="BM651" s="203" t="s">
        <v>925</v>
      </c>
    </row>
    <row r="652" spans="1:65" s="2" customFormat="1" ht="39">
      <c r="A652" s="35"/>
      <c r="B652" s="36"/>
      <c r="C652" s="37"/>
      <c r="D652" s="205" t="s">
        <v>159</v>
      </c>
      <c r="E652" s="37"/>
      <c r="F652" s="206" t="s">
        <v>926</v>
      </c>
      <c r="G652" s="37"/>
      <c r="H652" s="37"/>
      <c r="I652" s="207"/>
      <c r="J652" s="37"/>
      <c r="K652" s="37"/>
      <c r="L652" s="40"/>
      <c r="M652" s="208"/>
      <c r="N652" s="209"/>
      <c r="O652" s="72"/>
      <c r="P652" s="72"/>
      <c r="Q652" s="72"/>
      <c r="R652" s="72"/>
      <c r="S652" s="72"/>
      <c r="T652" s="73"/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T652" s="18" t="s">
        <v>159</v>
      </c>
      <c r="AU652" s="18" t="s">
        <v>85</v>
      </c>
    </row>
    <row r="653" spans="1:65" s="13" customFormat="1">
      <c r="B653" s="210"/>
      <c r="C653" s="211"/>
      <c r="D653" s="205" t="s">
        <v>161</v>
      </c>
      <c r="E653" s="212" t="s">
        <v>1</v>
      </c>
      <c r="F653" s="213" t="s">
        <v>927</v>
      </c>
      <c r="G653" s="211"/>
      <c r="H653" s="214">
        <v>2.4</v>
      </c>
      <c r="I653" s="215"/>
      <c r="J653" s="211"/>
      <c r="K653" s="211"/>
      <c r="L653" s="216"/>
      <c r="M653" s="217"/>
      <c r="N653" s="218"/>
      <c r="O653" s="218"/>
      <c r="P653" s="218"/>
      <c r="Q653" s="218"/>
      <c r="R653" s="218"/>
      <c r="S653" s="218"/>
      <c r="T653" s="219"/>
      <c r="AT653" s="220" t="s">
        <v>161</v>
      </c>
      <c r="AU653" s="220" t="s">
        <v>85</v>
      </c>
      <c r="AV653" s="13" t="s">
        <v>85</v>
      </c>
      <c r="AW653" s="13" t="s">
        <v>33</v>
      </c>
      <c r="AX653" s="13" t="s">
        <v>76</v>
      </c>
      <c r="AY653" s="220" t="s">
        <v>150</v>
      </c>
    </row>
    <row r="654" spans="1:65" s="14" customFormat="1">
      <c r="B654" s="221"/>
      <c r="C654" s="222"/>
      <c r="D654" s="205" t="s">
        <v>161</v>
      </c>
      <c r="E654" s="223" t="s">
        <v>1</v>
      </c>
      <c r="F654" s="224" t="s">
        <v>163</v>
      </c>
      <c r="G654" s="222"/>
      <c r="H654" s="225">
        <v>2.4</v>
      </c>
      <c r="I654" s="226"/>
      <c r="J654" s="222"/>
      <c r="K654" s="222"/>
      <c r="L654" s="227"/>
      <c r="M654" s="228"/>
      <c r="N654" s="229"/>
      <c r="O654" s="229"/>
      <c r="P654" s="229"/>
      <c r="Q654" s="229"/>
      <c r="R654" s="229"/>
      <c r="S654" s="229"/>
      <c r="T654" s="230"/>
      <c r="AT654" s="231" t="s">
        <v>161</v>
      </c>
      <c r="AU654" s="231" t="s">
        <v>85</v>
      </c>
      <c r="AV654" s="14" t="s">
        <v>157</v>
      </c>
      <c r="AW654" s="14" t="s">
        <v>33</v>
      </c>
      <c r="AX654" s="14" t="s">
        <v>83</v>
      </c>
      <c r="AY654" s="231" t="s">
        <v>150</v>
      </c>
    </row>
    <row r="655" spans="1:65" s="2" customFormat="1" ht="37.9" customHeight="1">
      <c r="A655" s="35"/>
      <c r="B655" s="36"/>
      <c r="C655" s="192" t="s">
        <v>928</v>
      </c>
      <c r="D655" s="192" t="s">
        <v>152</v>
      </c>
      <c r="E655" s="193" t="s">
        <v>929</v>
      </c>
      <c r="F655" s="194" t="s">
        <v>930</v>
      </c>
      <c r="G655" s="195" t="s">
        <v>265</v>
      </c>
      <c r="H655" s="196">
        <v>4.3079999999999998</v>
      </c>
      <c r="I655" s="197"/>
      <c r="J655" s="198">
        <f>ROUND(I655*H655,2)</f>
        <v>0</v>
      </c>
      <c r="K655" s="194" t="s">
        <v>156</v>
      </c>
      <c r="L655" s="40"/>
      <c r="M655" s="199" t="s">
        <v>1</v>
      </c>
      <c r="N655" s="200" t="s">
        <v>41</v>
      </c>
      <c r="O655" s="72"/>
      <c r="P655" s="201">
        <f>O655*H655</f>
        <v>0</v>
      </c>
      <c r="Q655" s="201">
        <v>2.963E-2</v>
      </c>
      <c r="R655" s="201">
        <f>Q655*H655</f>
        <v>0.12764603999999999</v>
      </c>
      <c r="S655" s="201">
        <v>0</v>
      </c>
      <c r="T655" s="202">
        <f>S655*H655</f>
        <v>0</v>
      </c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  <c r="AR655" s="203" t="s">
        <v>350</v>
      </c>
      <c r="AT655" s="203" t="s">
        <v>152</v>
      </c>
      <c r="AU655" s="203" t="s">
        <v>85</v>
      </c>
      <c r="AY655" s="18" t="s">
        <v>150</v>
      </c>
      <c r="BE655" s="204">
        <f>IF(N655="základní",J655,0)</f>
        <v>0</v>
      </c>
      <c r="BF655" s="204">
        <f>IF(N655="snížená",J655,0)</f>
        <v>0</v>
      </c>
      <c r="BG655" s="204">
        <f>IF(N655="zákl. přenesená",J655,0)</f>
        <v>0</v>
      </c>
      <c r="BH655" s="204">
        <f>IF(N655="sníž. přenesená",J655,0)</f>
        <v>0</v>
      </c>
      <c r="BI655" s="204">
        <f>IF(N655="nulová",J655,0)</f>
        <v>0</v>
      </c>
      <c r="BJ655" s="18" t="s">
        <v>83</v>
      </c>
      <c r="BK655" s="204">
        <f>ROUND(I655*H655,2)</f>
        <v>0</v>
      </c>
      <c r="BL655" s="18" t="s">
        <v>350</v>
      </c>
      <c r="BM655" s="203" t="s">
        <v>931</v>
      </c>
    </row>
    <row r="656" spans="1:65" s="2" customFormat="1" ht="39">
      <c r="A656" s="35"/>
      <c r="B656" s="36"/>
      <c r="C656" s="37"/>
      <c r="D656" s="205" t="s">
        <v>159</v>
      </c>
      <c r="E656" s="37"/>
      <c r="F656" s="206" t="s">
        <v>932</v>
      </c>
      <c r="G656" s="37"/>
      <c r="H656" s="37"/>
      <c r="I656" s="207"/>
      <c r="J656" s="37"/>
      <c r="K656" s="37"/>
      <c r="L656" s="40"/>
      <c r="M656" s="208"/>
      <c r="N656" s="209"/>
      <c r="O656" s="72"/>
      <c r="P656" s="72"/>
      <c r="Q656" s="72"/>
      <c r="R656" s="72"/>
      <c r="S656" s="72"/>
      <c r="T656" s="73"/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  <c r="AT656" s="18" t="s">
        <v>159</v>
      </c>
      <c r="AU656" s="18" t="s">
        <v>85</v>
      </c>
    </row>
    <row r="657" spans="1:65" s="13" customFormat="1">
      <c r="B657" s="210"/>
      <c r="C657" s="211"/>
      <c r="D657" s="205" t="s">
        <v>161</v>
      </c>
      <c r="E657" s="212" t="s">
        <v>1</v>
      </c>
      <c r="F657" s="213" t="s">
        <v>933</v>
      </c>
      <c r="G657" s="211"/>
      <c r="H657" s="214">
        <v>1.08</v>
      </c>
      <c r="I657" s="215"/>
      <c r="J657" s="211"/>
      <c r="K657" s="211"/>
      <c r="L657" s="216"/>
      <c r="M657" s="217"/>
      <c r="N657" s="218"/>
      <c r="O657" s="218"/>
      <c r="P657" s="218"/>
      <c r="Q657" s="218"/>
      <c r="R657" s="218"/>
      <c r="S657" s="218"/>
      <c r="T657" s="219"/>
      <c r="AT657" s="220" t="s">
        <v>161</v>
      </c>
      <c r="AU657" s="220" t="s">
        <v>85</v>
      </c>
      <c r="AV657" s="13" t="s">
        <v>85</v>
      </c>
      <c r="AW657" s="13" t="s">
        <v>33</v>
      </c>
      <c r="AX657" s="13" t="s">
        <v>76</v>
      </c>
      <c r="AY657" s="220" t="s">
        <v>150</v>
      </c>
    </row>
    <row r="658" spans="1:65" s="13" customFormat="1">
      <c r="B658" s="210"/>
      <c r="C658" s="211"/>
      <c r="D658" s="205" t="s">
        <v>161</v>
      </c>
      <c r="E658" s="212" t="s">
        <v>1</v>
      </c>
      <c r="F658" s="213" t="s">
        <v>934</v>
      </c>
      <c r="G658" s="211"/>
      <c r="H658" s="214">
        <v>1.08</v>
      </c>
      <c r="I658" s="215"/>
      <c r="J658" s="211"/>
      <c r="K658" s="211"/>
      <c r="L658" s="216"/>
      <c r="M658" s="217"/>
      <c r="N658" s="218"/>
      <c r="O658" s="218"/>
      <c r="P658" s="218"/>
      <c r="Q658" s="218"/>
      <c r="R658" s="218"/>
      <c r="S658" s="218"/>
      <c r="T658" s="219"/>
      <c r="AT658" s="220" t="s">
        <v>161</v>
      </c>
      <c r="AU658" s="220" t="s">
        <v>85</v>
      </c>
      <c r="AV658" s="13" t="s">
        <v>85</v>
      </c>
      <c r="AW658" s="13" t="s">
        <v>33</v>
      </c>
      <c r="AX658" s="13" t="s">
        <v>76</v>
      </c>
      <c r="AY658" s="220" t="s">
        <v>150</v>
      </c>
    </row>
    <row r="659" spans="1:65" s="13" customFormat="1">
      <c r="B659" s="210"/>
      <c r="C659" s="211"/>
      <c r="D659" s="205" t="s">
        <v>161</v>
      </c>
      <c r="E659" s="212" t="s">
        <v>1</v>
      </c>
      <c r="F659" s="213" t="s">
        <v>935</v>
      </c>
      <c r="G659" s="211"/>
      <c r="H659" s="214">
        <v>1.0680000000000001</v>
      </c>
      <c r="I659" s="215"/>
      <c r="J659" s="211"/>
      <c r="K659" s="211"/>
      <c r="L659" s="216"/>
      <c r="M659" s="217"/>
      <c r="N659" s="218"/>
      <c r="O659" s="218"/>
      <c r="P659" s="218"/>
      <c r="Q659" s="218"/>
      <c r="R659" s="218"/>
      <c r="S659" s="218"/>
      <c r="T659" s="219"/>
      <c r="AT659" s="220" t="s">
        <v>161</v>
      </c>
      <c r="AU659" s="220" t="s">
        <v>85</v>
      </c>
      <c r="AV659" s="13" t="s">
        <v>85</v>
      </c>
      <c r="AW659" s="13" t="s">
        <v>33</v>
      </c>
      <c r="AX659" s="13" t="s">
        <v>76</v>
      </c>
      <c r="AY659" s="220" t="s">
        <v>150</v>
      </c>
    </row>
    <row r="660" spans="1:65" s="13" customFormat="1">
      <c r="B660" s="210"/>
      <c r="C660" s="211"/>
      <c r="D660" s="205" t="s">
        <v>161</v>
      </c>
      <c r="E660" s="212" t="s">
        <v>1</v>
      </c>
      <c r="F660" s="213" t="s">
        <v>936</v>
      </c>
      <c r="G660" s="211"/>
      <c r="H660" s="214">
        <v>1.08</v>
      </c>
      <c r="I660" s="215"/>
      <c r="J660" s="211"/>
      <c r="K660" s="211"/>
      <c r="L660" s="216"/>
      <c r="M660" s="217"/>
      <c r="N660" s="218"/>
      <c r="O660" s="218"/>
      <c r="P660" s="218"/>
      <c r="Q660" s="218"/>
      <c r="R660" s="218"/>
      <c r="S660" s="218"/>
      <c r="T660" s="219"/>
      <c r="AT660" s="220" t="s">
        <v>161</v>
      </c>
      <c r="AU660" s="220" t="s">
        <v>85</v>
      </c>
      <c r="AV660" s="13" t="s">
        <v>85</v>
      </c>
      <c r="AW660" s="13" t="s">
        <v>33</v>
      </c>
      <c r="AX660" s="13" t="s">
        <v>76</v>
      </c>
      <c r="AY660" s="220" t="s">
        <v>150</v>
      </c>
    </row>
    <row r="661" spans="1:65" s="14" customFormat="1">
      <c r="B661" s="221"/>
      <c r="C661" s="222"/>
      <c r="D661" s="205" t="s">
        <v>161</v>
      </c>
      <c r="E661" s="223" t="s">
        <v>1</v>
      </c>
      <c r="F661" s="224" t="s">
        <v>163</v>
      </c>
      <c r="G661" s="222"/>
      <c r="H661" s="225">
        <v>4.3079999999999998</v>
      </c>
      <c r="I661" s="226"/>
      <c r="J661" s="222"/>
      <c r="K661" s="222"/>
      <c r="L661" s="227"/>
      <c r="M661" s="228"/>
      <c r="N661" s="229"/>
      <c r="O661" s="229"/>
      <c r="P661" s="229"/>
      <c r="Q661" s="229"/>
      <c r="R661" s="229"/>
      <c r="S661" s="229"/>
      <c r="T661" s="230"/>
      <c r="AT661" s="231" t="s">
        <v>161</v>
      </c>
      <c r="AU661" s="231" t="s">
        <v>85</v>
      </c>
      <c r="AV661" s="14" t="s">
        <v>157</v>
      </c>
      <c r="AW661" s="14" t="s">
        <v>33</v>
      </c>
      <c r="AX661" s="14" t="s">
        <v>83</v>
      </c>
      <c r="AY661" s="231" t="s">
        <v>150</v>
      </c>
    </row>
    <row r="662" spans="1:65" s="2" customFormat="1" ht="24.2" customHeight="1">
      <c r="A662" s="35"/>
      <c r="B662" s="36"/>
      <c r="C662" s="192" t="s">
        <v>937</v>
      </c>
      <c r="D662" s="192" t="s">
        <v>152</v>
      </c>
      <c r="E662" s="193" t="s">
        <v>938</v>
      </c>
      <c r="F662" s="194" t="s">
        <v>939</v>
      </c>
      <c r="G662" s="195" t="s">
        <v>265</v>
      </c>
      <c r="H662" s="196">
        <v>41.71</v>
      </c>
      <c r="I662" s="197"/>
      <c r="J662" s="198">
        <f>ROUND(I662*H662,2)</f>
        <v>0</v>
      </c>
      <c r="K662" s="194" t="s">
        <v>156</v>
      </c>
      <c r="L662" s="40"/>
      <c r="M662" s="199" t="s">
        <v>1</v>
      </c>
      <c r="N662" s="200" t="s">
        <v>41</v>
      </c>
      <c r="O662" s="72"/>
      <c r="P662" s="201">
        <f>O662*H662</f>
        <v>0</v>
      </c>
      <c r="Q662" s="201">
        <v>1.259E-2</v>
      </c>
      <c r="R662" s="201">
        <f>Q662*H662</f>
        <v>0.52512890000000001</v>
      </c>
      <c r="S662" s="201">
        <v>0</v>
      </c>
      <c r="T662" s="202">
        <f>S662*H662</f>
        <v>0</v>
      </c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R662" s="203" t="s">
        <v>350</v>
      </c>
      <c r="AT662" s="203" t="s">
        <v>152</v>
      </c>
      <c r="AU662" s="203" t="s">
        <v>85</v>
      </c>
      <c r="AY662" s="18" t="s">
        <v>150</v>
      </c>
      <c r="BE662" s="204">
        <f>IF(N662="základní",J662,0)</f>
        <v>0</v>
      </c>
      <c r="BF662" s="204">
        <f>IF(N662="snížená",J662,0)</f>
        <v>0</v>
      </c>
      <c r="BG662" s="204">
        <f>IF(N662="zákl. přenesená",J662,0)</f>
        <v>0</v>
      </c>
      <c r="BH662" s="204">
        <f>IF(N662="sníž. přenesená",J662,0)</f>
        <v>0</v>
      </c>
      <c r="BI662" s="204">
        <f>IF(N662="nulová",J662,0)</f>
        <v>0</v>
      </c>
      <c r="BJ662" s="18" t="s">
        <v>83</v>
      </c>
      <c r="BK662" s="204">
        <f>ROUND(I662*H662,2)</f>
        <v>0</v>
      </c>
      <c r="BL662" s="18" t="s">
        <v>350</v>
      </c>
      <c r="BM662" s="203" t="s">
        <v>940</v>
      </c>
    </row>
    <row r="663" spans="1:65" s="2" customFormat="1" ht="29.25">
      <c r="A663" s="35"/>
      <c r="B663" s="36"/>
      <c r="C663" s="37"/>
      <c r="D663" s="205" t="s">
        <v>159</v>
      </c>
      <c r="E663" s="37"/>
      <c r="F663" s="206" t="s">
        <v>941</v>
      </c>
      <c r="G663" s="37"/>
      <c r="H663" s="37"/>
      <c r="I663" s="207"/>
      <c r="J663" s="37"/>
      <c r="K663" s="37"/>
      <c r="L663" s="40"/>
      <c r="M663" s="208"/>
      <c r="N663" s="209"/>
      <c r="O663" s="72"/>
      <c r="P663" s="72"/>
      <c r="Q663" s="72"/>
      <c r="R663" s="72"/>
      <c r="S663" s="72"/>
      <c r="T663" s="73"/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T663" s="18" t="s">
        <v>159</v>
      </c>
      <c r="AU663" s="18" t="s">
        <v>85</v>
      </c>
    </row>
    <row r="664" spans="1:65" s="2" customFormat="1" ht="16.5" customHeight="1">
      <c r="A664" s="35"/>
      <c r="B664" s="36"/>
      <c r="C664" s="192" t="s">
        <v>942</v>
      </c>
      <c r="D664" s="192" t="s">
        <v>152</v>
      </c>
      <c r="E664" s="193" t="s">
        <v>943</v>
      </c>
      <c r="F664" s="194" t="s">
        <v>944</v>
      </c>
      <c r="G664" s="195" t="s">
        <v>265</v>
      </c>
      <c r="H664" s="196">
        <v>41.71</v>
      </c>
      <c r="I664" s="197"/>
      <c r="J664" s="198">
        <f>ROUND(I664*H664,2)</f>
        <v>0</v>
      </c>
      <c r="K664" s="194" t="s">
        <v>156</v>
      </c>
      <c r="L664" s="40"/>
      <c r="M664" s="199" t="s">
        <v>1</v>
      </c>
      <c r="N664" s="200" t="s">
        <v>41</v>
      </c>
      <c r="O664" s="72"/>
      <c r="P664" s="201">
        <f>O664*H664</f>
        <v>0</v>
      </c>
      <c r="Q664" s="201">
        <v>0</v>
      </c>
      <c r="R664" s="201">
        <f>Q664*H664</f>
        <v>0</v>
      </c>
      <c r="S664" s="201">
        <v>0</v>
      </c>
      <c r="T664" s="202">
        <f>S664*H664</f>
        <v>0</v>
      </c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R664" s="203" t="s">
        <v>350</v>
      </c>
      <c r="AT664" s="203" t="s">
        <v>152</v>
      </c>
      <c r="AU664" s="203" t="s">
        <v>85</v>
      </c>
      <c r="AY664" s="18" t="s">
        <v>150</v>
      </c>
      <c r="BE664" s="204">
        <f>IF(N664="základní",J664,0)</f>
        <v>0</v>
      </c>
      <c r="BF664" s="204">
        <f>IF(N664="snížená",J664,0)</f>
        <v>0</v>
      </c>
      <c r="BG664" s="204">
        <f>IF(N664="zákl. přenesená",J664,0)</f>
        <v>0</v>
      </c>
      <c r="BH664" s="204">
        <f>IF(N664="sníž. přenesená",J664,0)</f>
        <v>0</v>
      </c>
      <c r="BI664" s="204">
        <f>IF(N664="nulová",J664,0)</f>
        <v>0</v>
      </c>
      <c r="BJ664" s="18" t="s">
        <v>83</v>
      </c>
      <c r="BK664" s="204">
        <f>ROUND(I664*H664,2)</f>
        <v>0</v>
      </c>
      <c r="BL664" s="18" t="s">
        <v>350</v>
      </c>
      <c r="BM664" s="203" t="s">
        <v>945</v>
      </c>
    </row>
    <row r="665" spans="1:65" s="2" customFormat="1" ht="19.5">
      <c r="A665" s="35"/>
      <c r="B665" s="36"/>
      <c r="C665" s="37"/>
      <c r="D665" s="205" t="s">
        <v>159</v>
      </c>
      <c r="E665" s="37"/>
      <c r="F665" s="206" t="s">
        <v>946</v>
      </c>
      <c r="G665" s="37"/>
      <c r="H665" s="37"/>
      <c r="I665" s="207"/>
      <c r="J665" s="37"/>
      <c r="K665" s="37"/>
      <c r="L665" s="40"/>
      <c r="M665" s="208"/>
      <c r="N665" s="209"/>
      <c r="O665" s="72"/>
      <c r="P665" s="72"/>
      <c r="Q665" s="72"/>
      <c r="R665" s="72"/>
      <c r="S665" s="72"/>
      <c r="T665" s="73"/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  <c r="AT665" s="18" t="s">
        <v>159</v>
      </c>
      <c r="AU665" s="18" t="s">
        <v>85</v>
      </c>
    </row>
    <row r="666" spans="1:65" s="2" customFormat="1" ht="24.2" customHeight="1">
      <c r="A666" s="35"/>
      <c r="B666" s="36"/>
      <c r="C666" s="246" t="s">
        <v>947</v>
      </c>
      <c r="D666" s="246" t="s">
        <v>289</v>
      </c>
      <c r="E666" s="247" t="s">
        <v>948</v>
      </c>
      <c r="F666" s="248" t="s">
        <v>949</v>
      </c>
      <c r="G666" s="249" t="s">
        <v>265</v>
      </c>
      <c r="H666" s="250">
        <v>46.860999999999997</v>
      </c>
      <c r="I666" s="251"/>
      <c r="J666" s="252">
        <f>ROUND(I666*H666,2)</f>
        <v>0</v>
      </c>
      <c r="K666" s="248" t="s">
        <v>156</v>
      </c>
      <c r="L666" s="253"/>
      <c r="M666" s="254" t="s">
        <v>1</v>
      </c>
      <c r="N666" s="255" t="s">
        <v>41</v>
      </c>
      <c r="O666" s="72"/>
      <c r="P666" s="201">
        <f>O666*H666</f>
        <v>0</v>
      </c>
      <c r="Q666" s="201">
        <v>1.1E-4</v>
      </c>
      <c r="R666" s="201">
        <f>Q666*H666</f>
        <v>5.1547099999999998E-3</v>
      </c>
      <c r="S666" s="201">
        <v>0</v>
      </c>
      <c r="T666" s="202">
        <f>S666*H666</f>
        <v>0</v>
      </c>
      <c r="U666" s="35"/>
      <c r="V666" s="35"/>
      <c r="W666" s="35"/>
      <c r="X666" s="35"/>
      <c r="Y666" s="35"/>
      <c r="Z666" s="35"/>
      <c r="AA666" s="35"/>
      <c r="AB666" s="35"/>
      <c r="AC666" s="35"/>
      <c r="AD666" s="35"/>
      <c r="AE666" s="35"/>
      <c r="AR666" s="203" t="s">
        <v>475</v>
      </c>
      <c r="AT666" s="203" t="s">
        <v>289</v>
      </c>
      <c r="AU666" s="203" t="s">
        <v>85</v>
      </c>
      <c r="AY666" s="18" t="s">
        <v>150</v>
      </c>
      <c r="BE666" s="204">
        <f>IF(N666="základní",J666,0)</f>
        <v>0</v>
      </c>
      <c r="BF666" s="204">
        <f>IF(N666="snížená",J666,0)</f>
        <v>0</v>
      </c>
      <c r="BG666" s="204">
        <f>IF(N666="zákl. přenesená",J666,0)</f>
        <v>0</v>
      </c>
      <c r="BH666" s="204">
        <f>IF(N666="sníž. přenesená",J666,0)</f>
        <v>0</v>
      </c>
      <c r="BI666" s="204">
        <f>IF(N666="nulová",J666,0)</f>
        <v>0</v>
      </c>
      <c r="BJ666" s="18" t="s">
        <v>83</v>
      </c>
      <c r="BK666" s="204">
        <f>ROUND(I666*H666,2)</f>
        <v>0</v>
      </c>
      <c r="BL666" s="18" t="s">
        <v>350</v>
      </c>
      <c r="BM666" s="203" t="s">
        <v>950</v>
      </c>
    </row>
    <row r="667" spans="1:65" s="2" customFormat="1" ht="19.5">
      <c r="A667" s="35"/>
      <c r="B667" s="36"/>
      <c r="C667" s="37"/>
      <c r="D667" s="205" t="s">
        <v>159</v>
      </c>
      <c r="E667" s="37"/>
      <c r="F667" s="206" t="s">
        <v>949</v>
      </c>
      <c r="G667" s="37"/>
      <c r="H667" s="37"/>
      <c r="I667" s="207"/>
      <c r="J667" s="37"/>
      <c r="K667" s="37"/>
      <c r="L667" s="40"/>
      <c r="M667" s="208"/>
      <c r="N667" s="209"/>
      <c r="O667" s="72"/>
      <c r="P667" s="72"/>
      <c r="Q667" s="72"/>
      <c r="R667" s="72"/>
      <c r="S667" s="72"/>
      <c r="T667" s="73"/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T667" s="18" t="s">
        <v>159</v>
      </c>
      <c r="AU667" s="18" t="s">
        <v>85</v>
      </c>
    </row>
    <row r="668" spans="1:65" s="13" customFormat="1">
      <c r="B668" s="210"/>
      <c r="C668" s="211"/>
      <c r="D668" s="205" t="s">
        <v>161</v>
      </c>
      <c r="E668" s="212" t="s">
        <v>1</v>
      </c>
      <c r="F668" s="213" t="s">
        <v>951</v>
      </c>
      <c r="G668" s="211"/>
      <c r="H668" s="214">
        <v>46.860999999999997</v>
      </c>
      <c r="I668" s="215"/>
      <c r="J668" s="211"/>
      <c r="K668" s="211"/>
      <c r="L668" s="216"/>
      <c r="M668" s="217"/>
      <c r="N668" s="218"/>
      <c r="O668" s="218"/>
      <c r="P668" s="218"/>
      <c r="Q668" s="218"/>
      <c r="R668" s="218"/>
      <c r="S668" s="218"/>
      <c r="T668" s="219"/>
      <c r="AT668" s="220" t="s">
        <v>161</v>
      </c>
      <c r="AU668" s="220" t="s">
        <v>85</v>
      </c>
      <c r="AV668" s="13" t="s">
        <v>85</v>
      </c>
      <c r="AW668" s="13" t="s">
        <v>33</v>
      </c>
      <c r="AX668" s="13" t="s">
        <v>76</v>
      </c>
      <c r="AY668" s="220" t="s">
        <v>150</v>
      </c>
    </row>
    <row r="669" spans="1:65" s="14" customFormat="1">
      <c r="B669" s="221"/>
      <c r="C669" s="222"/>
      <c r="D669" s="205" t="s">
        <v>161</v>
      </c>
      <c r="E669" s="223" t="s">
        <v>1</v>
      </c>
      <c r="F669" s="224" t="s">
        <v>163</v>
      </c>
      <c r="G669" s="222"/>
      <c r="H669" s="225">
        <v>46.860999999999997</v>
      </c>
      <c r="I669" s="226"/>
      <c r="J669" s="222"/>
      <c r="K669" s="222"/>
      <c r="L669" s="227"/>
      <c r="M669" s="228"/>
      <c r="N669" s="229"/>
      <c r="O669" s="229"/>
      <c r="P669" s="229"/>
      <c r="Q669" s="229"/>
      <c r="R669" s="229"/>
      <c r="S669" s="229"/>
      <c r="T669" s="230"/>
      <c r="AT669" s="231" t="s">
        <v>161</v>
      </c>
      <c r="AU669" s="231" t="s">
        <v>85</v>
      </c>
      <c r="AV669" s="14" t="s">
        <v>157</v>
      </c>
      <c r="AW669" s="14" t="s">
        <v>33</v>
      </c>
      <c r="AX669" s="14" t="s">
        <v>83</v>
      </c>
      <c r="AY669" s="231" t="s">
        <v>150</v>
      </c>
    </row>
    <row r="670" spans="1:65" s="2" customFormat="1" ht="21.75" customHeight="1">
      <c r="A670" s="35"/>
      <c r="B670" s="36"/>
      <c r="C670" s="192" t="s">
        <v>952</v>
      </c>
      <c r="D670" s="192" t="s">
        <v>152</v>
      </c>
      <c r="E670" s="193" t="s">
        <v>953</v>
      </c>
      <c r="F670" s="194" t="s">
        <v>954</v>
      </c>
      <c r="G670" s="195" t="s">
        <v>265</v>
      </c>
      <c r="H670" s="196">
        <v>41.71</v>
      </c>
      <c r="I670" s="197"/>
      <c r="J670" s="198">
        <f>ROUND(I670*H670,2)</f>
        <v>0</v>
      </c>
      <c r="K670" s="194" t="s">
        <v>156</v>
      </c>
      <c r="L670" s="40"/>
      <c r="M670" s="199" t="s">
        <v>1</v>
      </c>
      <c r="N670" s="200" t="s">
        <v>41</v>
      </c>
      <c r="O670" s="72"/>
      <c r="P670" s="201">
        <f>O670*H670</f>
        <v>0</v>
      </c>
      <c r="Q670" s="201">
        <v>6.9999999999999999E-4</v>
      </c>
      <c r="R670" s="201">
        <f>Q670*H670</f>
        <v>2.9197000000000001E-2</v>
      </c>
      <c r="S670" s="201">
        <v>0</v>
      </c>
      <c r="T670" s="202">
        <f>S670*H670</f>
        <v>0</v>
      </c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  <c r="AR670" s="203" t="s">
        <v>350</v>
      </c>
      <c r="AT670" s="203" t="s">
        <v>152</v>
      </c>
      <c r="AU670" s="203" t="s">
        <v>85</v>
      </c>
      <c r="AY670" s="18" t="s">
        <v>150</v>
      </c>
      <c r="BE670" s="204">
        <f>IF(N670="základní",J670,0)</f>
        <v>0</v>
      </c>
      <c r="BF670" s="204">
        <f>IF(N670="snížená",J670,0)</f>
        <v>0</v>
      </c>
      <c r="BG670" s="204">
        <f>IF(N670="zákl. přenesená",J670,0)</f>
        <v>0</v>
      </c>
      <c r="BH670" s="204">
        <f>IF(N670="sníž. přenesená",J670,0)</f>
        <v>0</v>
      </c>
      <c r="BI670" s="204">
        <f>IF(N670="nulová",J670,0)</f>
        <v>0</v>
      </c>
      <c r="BJ670" s="18" t="s">
        <v>83</v>
      </c>
      <c r="BK670" s="204">
        <f>ROUND(I670*H670,2)</f>
        <v>0</v>
      </c>
      <c r="BL670" s="18" t="s">
        <v>350</v>
      </c>
      <c r="BM670" s="203" t="s">
        <v>955</v>
      </c>
    </row>
    <row r="671" spans="1:65" s="2" customFormat="1" ht="19.5">
      <c r="A671" s="35"/>
      <c r="B671" s="36"/>
      <c r="C671" s="37"/>
      <c r="D671" s="205" t="s">
        <v>159</v>
      </c>
      <c r="E671" s="37"/>
      <c r="F671" s="206" t="s">
        <v>956</v>
      </c>
      <c r="G671" s="37"/>
      <c r="H671" s="37"/>
      <c r="I671" s="207"/>
      <c r="J671" s="37"/>
      <c r="K671" s="37"/>
      <c r="L671" s="40"/>
      <c r="M671" s="208"/>
      <c r="N671" s="209"/>
      <c r="O671" s="72"/>
      <c r="P671" s="72"/>
      <c r="Q671" s="72"/>
      <c r="R671" s="72"/>
      <c r="S671" s="72"/>
      <c r="T671" s="73"/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T671" s="18" t="s">
        <v>159</v>
      </c>
      <c r="AU671" s="18" t="s">
        <v>85</v>
      </c>
    </row>
    <row r="672" spans="1:65" s="2" customFormat="1" ht="33" customHeight="1">
      <c r="A672" s="35"/>
      <c r="B672" s="36"/>
      <c r="C672" s="192" t="s">
        <v>957</v>
      </c>
      <c r="D672" s="192" t="s">
        <v>152</v>
      </c>
      <c r="E672" s="193" t="s">
        <v>958</v>
      </c>
      <c r="F672" s="194" t="s">
        <v>959</v>
      </c>
      <c r="G672" s="195" t="s">
        <v>490</v>
      </c>
      <c r="H672" s="196">
        <v>6</v>
      </c>
      <c r="I672" s="197"/>
      <c r="J672" s="198">
        <f>ROUND(I672*H672,2)</f>
        <v>0</v>
      </c>
      <c r="K672" s="194" t="s">
        <v>156</v>
      </c>
      <c r="L672" s="40"/>
      <c r="M672" s="199" t="s">
        <v>1</v>
      </c>
      <c r="N672" s="200" t="s">
        <v>41</v>
      </c>
      <c r="O672" s="72"/>
      <c r="P672" s="201">
        <f>O672*H672</f>
        <v>0</v>
      </c>
      <c r="Q672" s="201">
        <v>4.4000000000000002E-4</v>
      </c>
      <c r="R672" s="201">
        <f>Q672*H672</f>
        <v>2.64E-3</v>
      </c>
      <c r="S672" s="201">
        <v>0</v>
      </c>
      <c r="T672" s="202">
        <f>S672*H672</f>
        <v>0</v>
      </c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  <c r="AR672" s="203" t="s">
        <v>350</v>
      </c>
      <c r="AT672" s="203" t="s">
        <v>152</v>
      </c>
      <c r="AU672" s="203" t="s">
        <v>85</v>
      </c>
      <c r="AY672" s="18" t="s">
        <v>150</v>
      </c>
      <c r="BE672" s="204">
        <f>IF(N672="základní",J672,0)</f>
        <v>0</v>
      </c>
      <c r="BF672" s="204">
        <f>IF(N672="snížená",J672,0)</f>
        <v>0</v>
      </c>
      <c r="BG672" s="204">
        <f>IF(N672="zákl. přenesená",J672,0)</f>
        <v>0</v>
      </c>
      <c r="BH672" s="204">
        <f>IF(N672="sníž. přenesená",J672,0)</f>
        <v>0</v>
      </c>
      <c r="BI672" s="204">
        <f>IF(N672="nulová",J672,0)</f>
        <v>0</v>
      </c>
      <c r="BJ672" s="18" t="s">
        <v>83</v>
      </c>
      <c r="BK672" s="204">
        <f>ROUND(I672*H672,2)</f>
        <v>0</v>
      </c>
      <c r="BL672" s="18" t="s">
        <v>350</v>
      </c>
      <c r="BM672" s="203" t="s">
        <v>960</v>
      </c>
    </row>
    <row r="673" spans="1:65" s="2" customFormat="1" ht="29.25">
      <c r="A673" s="35"/>
      <c r="B673" s="36"/>
      <c r="C673" s="37"/>
      <c r="D673" s="205" t="s">
        <v>159</v>
      </c>
      <c r="E673" s="37"/>
      <c r="F673" s="206" t="s">
        <v>961</v>
      </c>
      <c r="G673" s="37"/>
      <c r="H673" s="37"/>
      <c r="I673" s="207"/>
      <c r="J673" s="37"/>
      <c r="K673" s="37"/>
      <c r="L673" s="40"/>
      <c r="M673" s="208"/>
      <c r="N673" s="209"/>
      <c r="O673" s="72"/>
      <c r="P673" s="72"/>
      <c r="Q673" s="72"/>
      <c r="R673" s="72"/>
      <c r="S673" s="72"/>
      <c r="T673" s="73"/>
      <c r="U673" s="35"/>
      <c r="V673" s="35"/>
      <c r="W673" s="35"/>
      <c r="X673" s="35"/>
      <c r="Y673" s="35"/>
      <c r="Z673" s="35"/>
      <c r="AA673" s="35"/>
      <c r="AB673" s="35"/>
      <c r="AC673" s="35"/>
      <c r="AD673" s="35"/>
      <c r="AE673" s="35"/>
      <c r="AT673" s="18" t="s">
        <v>159</v>
      </c>
      <c r="AU673" s="18" t="s">
        <v>85</v>
      </c>
    </row>
    <row r="674" spans="1:65" s="2" customFormat="1" ht="24.2" customHeight="1">
      <c r="A674" s="35"/>
      <c r="B674" s="36"/>
      <c r="C674" s="246" t="s">
        <v>962</v>
      </c>
      <c r="D674" s="246" t="s">
        <v>289</v>
      </c>
      <c r="E674" s="247" t="s">
        <v>963</v>
      </c>
      <c r="F674" s="248" t="s">
        <v>964</v>
      </c>
      <c r="G674" s="249" t="s">
        <v>490</v>
      </c>
      <c r="H674" s="250">
        <v>6</v>
      </c>
      <c r="I674" s="251"/>
      <c r="J674" s="252">
        <f>ROUND(I674*H674,2)</f>
        <v>0</v>
      </c>
      <c r="K674" s="248" t="s">
        <v>156</v>
      </c>
      <c r="L674" s="253"/>
      <c r="M674" s="254" t="s">
        <v>1</v>
      </c>
      <c r="N674" s="255" t="s">
        <v>41</v>
      </c>
      <c r="O674" s="72"/>
      <c r="P674" s="201">
        <f>O674*H674</f>
        <v>0</v>
      </c>
      <c r="Q674" s="201">
        <v>6.1999999999999998E-3</v>
      </c>
      <c r="R674" s="201">
        <f>Q674*H674</f>
        <v>3.7199999999999997E-2</v>
      </c>
      <c r="S674" s="201">
        <v>0</v>
      </c>
      <c r="T674" s="202">
        <f>S674*H674</f>
        <v>0</v>
      </c>
      <c r="U674" s="35"/>
      <c r="V674" s="35"/>
      <c r="W674" s="35"/>
      <c r="X674" s="35"/>
      <c r="Y674" s="35"/>
      <c r="Z674" s="35"/>
      <c r="AA674" s="35"/>
      <c r="AB674" s="35"/>
      <c r="AC674" s="35"/>
      <c r="AD674" s="35"/>
      <c r="AE674" s="35"/>
      <c r="AR674" s="203" t="s">
        <v>475</v>
      </c>
      <c r="AT674" s="203" t="s">
        <v>289</v>
      </c>
      <c r="AU674" s="203" t="s">
        <v>85</v>
      </c>
      <c r="AY674" s="18" t="s">
        <v>150</v>
      </c>
      <c r="BE674" s="204">
        <f>IF(N674="základní",J674,0)</f>
        <v>0</v>
      </c>
      <c r="BF674" s="204">
        <f>IF(N674="snížená",J674,0)</f>
        <v>0</v>
      </c>
      <c r="BG674" s="204">
        <f>IF(N674="zákl. přenesená",J674,0)</f>
        <v>0</v>
      </c>
      <c r="BH674" s="204">
        <f>IF(N674="sníž. přenesená",J674,0)</f>
        <v>0</v>
      </c>
      <c r="BI674" s="204">
        <f>IF(N674="nulová",J674,0)</f>
        <v>0</v>
      </c>
      <c r="BJ674" s="18" t="s">
        <v>83</v>
      </c>
      <c r="BK674" s="204">
        <f>ROUND(I674*H674,2)</f>
        <v>0</v>
      </c>
      <c r="BL674" s="18" t="s">
        <v>350</v>
      </c>
      <c r="BM674" s="203" t="s">
        <v>965</v>
      </c>
    </row>
    <row r="675" spans="1:65" s="2" customFormat="1">
      <c r="A675" s="35"/>
      <c r="B675" s="36"/>
      <c r="C675" s="37"/>
      <c r="D675" s="205" t="s">
        <v>159</v>
      </c>
      <c r="E675" s="37"/>
      <c r="F675" s="206" t="s">
        <v>964</v>
      </c>
      <c r="G675" s="37"/>
      <c r="H675" s="37"/>
      <c r="I675" s="207"/>
      <c r="J675" s="37"/>
      <c r="K675" s="37"/>
      <c r="L675" s="40"/>
      <c r="M675" s="208"/>
      <c r="N675" s="209"/>
      <c r="O675" s="72"/>
      <c r="P675" s="72"/>
      <c r="Q675" s="72"/>
      <c r="R675" s="72"/>
      <c r="S675" s="72"/>
      <c r="T675" s="73"/>
      <c r="U675" s="35"/>
      <c r="V675" s="35"/>
      <c r="W675" s="35"/>
      <c r="X675" s="35"/>
      <c r="Y675" s="35"/>
      <c r="Z675" s="35"/>
      <c r="AA675" s="35"/>
      <c r="AB675" s="35"/>
      <c r="AC675" s="35"/>
      <c r="AD675" s="35"/>
      <c r="AE675" s="35"/>
      <c r="AT675" s="18" t="s">
        <v>159</v>
      </c>
      <c r="AU675" s="18" t="s">
        <v>85</v>
      </c>
    </row>
    <row r="676" spans="1:65" s="2" customFormat="1" ht="33" customHeight="1">
      <c r="A676" s="35"/>
      <c r="B676" s="36"/>
      <c r="C676" s="192" t="s">
        <v>966</v>
      </c>
      <c r="D676" s="192" t="s">
        <v>152</v>
      </c>
      <c r="E676" s="193" t="s">
        <v>967</v>
      </c>
      <c r="F676" s="194" t="s">
        <v>968</v>
      </c>
      <c r="G676" s="195" t="s">
        <v>265</v>
      </c>
      <c r="H676" s="196">
        <v>170.22</v>
      </c>
      <c r="I676" s="197"/>
      <c r="J676" s="198">
        <f>ROUND(I676*H676,2)</f>
        <v>0</v>
      </c>
      <c r="K676" s="194" t="s">
        <v>156</v>
      </c>
      <c r="L676" s="40"/>
      <c r="M676" s="199" t="s">
        <v>1</v>
      </c>
      <c r="N676" s="200" t="s">
        <v>41</v>
      </c>
      <c r="O676" s="72"/>
      <c r="P676" s="201">
        <f>O676*H676</f>
        <v>0</v>
      </c>
      <c r="Q676" s="201">
        <v>1.17E-3</v>
      </c>
      <c r="R676" s="201">
        <f>Q676*H676</f>
        <v>0.19915740000000001</v>
      </c>
      <c r="S676" s="201">
        <v>0</v>
      </c>
      <c r="T676" s="202">
        <f>S676*H676</f>
        <v>0</v>
      </c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  <c r="AR676" s="203" t="s">
        <v>350</v>
      </c>
      <c r="AT676" s="203" t="s">
        <v>152</v>
      </c>
      <c r="AU676" s="203" t="s">
        <v>85</v>
      </c>
      <c r="AY676" s="18" t="s">
        <v>150</v>
      </c>
      <c r="BE676" s="204">
        <f>IF(N676="základní",J676,0)</f>
        <v>0</v>
      </c>
      <c r="BF676" s="204">
        <f>IF(N676="snížená",J676,0)</f>
        <v>0</v>
      </c>
      <c r="BG676" s="204">
        <f>IF(N676="zákl. přenesená",J676,0)</f>
        <v>0</v>
      </c>
      <c r="BH676" s="204">
        <f>IF(N676="sníž. přenesená",J676,0)</f>
        <v>0</v>
      </c>
      <c r="BI676" s="204">
        <f>IF(N676="nulová",J676,0)</f>
        <v>0</v>
      </c>
      <c r="BJ676" s="18" t="s">
        <v>83</v>
      </c>
      <c r="BK676" s="204">
        <f>ROUND(I676*H676,2)</f>
        <v>0</v>
      </c>
      <c r="BL676" s="18" t="s">
        <v>350</v>
      </c>
      <c r="BM676" s="203" t="s">
        <v>969</v>
      </c>
    </row>
    <row r="677" spans="1:65" s="2" customFormat="1" ht="19.5">
      <c r="A677" s="35"/>
      <c r="B677" s="36"/>
      <c r="C677" s="37"/>
      <c r="D677" s="205" t="s">
        <v>159</v>
      </c>
      <c r="E677" s="37"/>
      <c r="F677" s="206" t="s">
        <v>970</v>
      </c>
      <c r="G677" s="37"/>
      <c r="H677" s="37"/>
      <c r="I677" s="207"/>
      <c r="J677" s="37"/>
      <c r="K677" s="37"/>
      <c r="L677" s="40"/>
      <c r="M677" s="208"/>
      <c r="N677" s="209"/>
      <c r="O677" s="72"/>
      <c r="P677" s="72"/>
      <c r="Q677" s="72"/>
      <c r="R677" s="72"/>
      <c r="S677" s="72"/>
      <c r="T677" s="73"/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T677" s="18" t="s">
        <v>159</v>
      </c>
      <c r="AU677" s="18" t="s">
        <v>85</v>
      </c>
    </row>
    <row r="678" spans="1:65" s="2" customFormat="1" ht="24.2" customHeight="1">
      <c r="A678" s="35"/>
      <c r="B678" s="36"/>
      <c r="C678" s="246" t="s">
        <v>971</v>
      </c>
      <c r="D678" s="246" t="s">
        <v>289</v>
      </c>
      <c r="E678" s="247" t="s">
        <v>972</v>
      </c>
      <c r="F678" s="248" t="s">
        <v>973</v>
      </c>
      <c r="G678" s="249" t="s">
        <v>265</v>
      </c>
      <c r="H678" s="250">
        <v>178.73099999999999</v>
      </c>
      <c r="I678" s="251"/>
      <c r="J678" s="252">
        <f>ROUND(I678*H678,2)</f>
        <v>0</v>
      </c>
      <c r="K678" s="248" t="s">
        <v>156</v>
      </c>
      <c r="L678" s="253"/>
      <c r="M678" s="254" t="s">
        <v>1</v>
      </c>
      <c r="N678" s="255" t="s">
        <v>41</v>
      </c>
      <c r="O678" s="72"/>
      <c r="P678" s="201">
        <f>O678*H678</f>
        <v>0</v>
      </c>
      <c r="Q678" s="201">
        <v>1.2099999999999999E-3</v>
      </c>
      <c r="R678" s="201">
        <f>Q678*H678</f>
        <v>0.21626450999999999</v>
      </c>
      <c r="S678" s="201">
        <v>0</v>
      </c>
      <c r="T678" s="202">
        <f>S678*H678</f>
        <v>0</v>
      </c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R678" s="203" t="s">
        <v>475</v>
      </c>
      <c r="AT678" s="203" t="s">
        <v>289</v>
      </c>
      <c r="AU678" s="203" t="s">
        <v>85</v>
      </c>
      <c r="AY678" s="18" t="s">
        <v>150</v>
      </c>
      <c r="BE678" s="204">
        <f>IF(N678="základní",J678,0)</f>
        <v>0</v>
      </c>
      <c r="BF678" s="204">
        <f>IF(N678="snížená",J678,0)</f>
        <v>0</v>
      </c>
      <c r="BG678" s="204">
        <f>IF(N678="zákl. přenesená",J678,0)</f>
        <v>0</v>
      </c>
      <c r="BH678" s="204">
        <f>IF(N678="sníž. přenesená",J678,0)</f>
        <v>0</v>
      </c>
      <c r="BI678" s="204">
        <f>IF(N678="nulová",J678,0)</f>
        <v>0</v>
      </c>
      <c r="BJ678" s="18" t="s">
        <v>83</v>
      </c>
      <c r="BK678" s="204">
        <f>ROUND(I678*H678,2)</f>
        <v>0</v>
      </c>
      <c r="BL678" s="18" t="s">
        <v>350</v>
      </c>
      <c r="BM678" s="203" t="s">
        <v>974</v>
      </c>
    </row>
    <row r="679" spans="1:65" s="2" customFormat="1" ht="19.5">
      <c r="A679" s="35"/>
      <c r="B679" s="36"/>
      <c r="C679" s="37"/>
      <c r="D679" s="205" t="s">
        <v>159</v>
      </c>
      <c r="E679" s="37"/>
      <c r="F679" s="206" t="s">
        <v>973</v>
      </c>
      <c r="G679" s="37"/>
      <c r="H679" s="37"/>
      <c r="I679" s="207"/>
      <c r="J679" s="37"/>
      <c r="K679" s="37"/>
      <c r="L679" s="40"/>
      <c r="M679" s="208"/>
      <c r="N679" s="209"/>
      <c r="O679" s="72"/>
      <c r="P679" s="72"/>
      <c r="Q679" s="72"/>
      <c r="R679" s="72"/>
      <c r="S679" s="72"/>
      <c r="T679" s="73"/>
      <c r="U679" s="35"/>
      <c r="V679" s="35"/>
      <c r="W679" s="35"/>
      <c r="X679" s="35"/>
      <c r="Y679" s="35"/>
      <c r="Z679" s="35"/>
      <c r="AA679" s="35"/>
      <c r="AB679" s="35"/>
      <c r="AC679" s="35"/>
      <c r="AD679" s="35"/>
      <c r="AE679" s="35"/>
      <c r="AT679" s="18" t="s">
        <v>159</v>
      </c>
      <c r="AU679" s="18" t="s">
        <v>85</v>
      </c>
    </row>
    <row r="680" spans="1:65" s="2" customFormat="1" ht="19.5">
      <c r="A680" s="35"/>
      <c r="B680" s="36"/>
      <c r="C680" s="37"/>
      <c r="D680" s="205" t="s">
        <v>499</v>
      </c>
      <c r="E680" s="37"/>
      <c r="F680" s="256" t="s">
        <v>500</v>
      </c>
      <c r="G680" s="37"/>
      <c r="H680" s="37"/>
      <c r="I680" s="207"/>
      <c r="J680" s="37"/>
      <c r="K680" s="37"/>
      <c r="L680" s="40"/>
      <c r="M680" s="208"/>
      <c r="N680" s="209"/>
      <c r="O680" s="72"/>
      <c r="P680" s="72"/>
      <c r="Q680" s="72"/>
      <c r="R680" s="72"/>
      <c r="S680" s="72"/>
      <c r="T680" s="73"/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T680" s="18" t="s">
        <v>499</v>
      </c>
      <c r="AU680" s="18" t="s">
        <v>85</v>
      </c>
    </row>
    <row r="681" spans="1:65" s="13" customFormat="1">
      <c r="B681" s="210"/>
      <c r="C681" s="211"/>
      <c r="D681" s="205" t="s">
        <v>161</v>
      </c>
      <c r="E681" s="212" t="s">
        <v>1</v>
      </c>
      <c r="F681" s="213" t="s">
        <v>975</v>
      </c>
      <c r="G681" s="211"/>
      <c r="H681" s="214">
        <v>178.73099999999999</v>
      </c>
      <c r="I681" s="215"/>
      <c r="J681" s="211"/>
      <c r="K681" s="211"/>
      <c r="L681" s="216"/>
      <c r="M681" s="217"/>
      <c r="N681" s="218"/>
      <c r="O681" s="218"/>
      <c r="P681" s="218"/>
      <c r="Q681" s="218"/>
      <c r="R681" s="218"/>
      <c r="S681" s="218"/>
      <c r="T681" s="219"/>
      <c r="AT681" s="220" t="s">
        <v>161</v>
      </c>
      <c r="AU681" s="220" t="s">
        <v>85</v>
      </c>
      <c r="AV681" s="13" t="s">
        <v>85</v>
      </c>
      <c r="AW681" s="13" t="s">
        <v>33</v>
      </c>
      <c r="AX681" s="13" t="s">
        <v>76</v>
      </c>
      <c r="AY681" s="220" t="s">
        <v>150</v>
      </c>
    </row>
    <row r="682" spans="1:65" s="14" customFormat="1">
      <c r="B682" s="221"/>
      <c r="C682" s="222"/>
      <c r="D682" s="205" t="s">
        <v>161</v>
      </c>
      <c r="E682" s="223" t="s">
        <v>1</v>
      </c>
      <c r="F682" s="224" t="s">
        <v>163</v>
      </c>
      <c r="G682" s="222"/>
      <c r="H682" s="225">
        <v>178.73099999999999</v>
      </c>
      <c r="I682" s="226"/>
      <c r="J682" s="222"/>
      <c r="K682" s="222"/>
      <c r="L682" s="227"/>
      <c r="M682" s="228"/>
      <c r="N682" s="229"/>
      <c r="O682" s="229"/>
      <c r="P682" s="229"/>
      <c r="Q682" s="229"/>
      <c r="R682" s="229"/>
      <c r="S682" s="229"/>
      <c r="T682" s="230"/>
      <c r="AT682" s="231" t="s">
        <v>161</v>
      </c>
      <c r="AU682" s="231" t="s">
        <v>85</v>
      </c>
      <c r="AV682" s="14" t="s">
        <v>157</v>
      </c>
      <c r="AW682" s="14" t="s">
        <v>33</v>
      </c>
      <c r="AX682" s="14" t="s">
        <v>83</v>
      </c>
      <c r="AY682" s="231" t="s">
        <v>150</v>
      </c>
    </row>
    <row r="683" spans="1:65" s="2" customFormat="1" ht="24.2" customHeight="1">
      <c r="A683" s="35"/>
      <c r="B683" s="36"/>
      <c r="C683" s="192" t="s">
        <v>976</v>
      </c>
      <c r="D683" s="192" t="s">
        <v>152</v>
      </c>
      <c r="E683" s="193" t="s">
        <v>977</v>
      </c>
      <c r="F683" s="194" t="s">
        <v>978</v>
      </c>
      <c r="G683" s="195" t="s">
        <v>171</v>
      </c>
      <c r="H683" s="196">
        <v>1.1759999999999999</v>
      </c>
      <c r="I683" s="197"/>
      <c r="J683" s="198">
        <f>ROUND(I683*H683,2)</f>
        <v>0</v>
      </c>
      <c r="K683" s="194" t="s">
        <v>156</v>
      </c>
      <c r="L683" s="40"/>
      <c r="M683" s="199" t="s">
        <v>1</v>
      </c>
      <c r="N683" s="200" t="s">
        <v>41</v>
      </c>
      <c r="O683" s="72"/>
      <c r="P683" s="201">
        <f>O683*H683</f>
        <v>0</v>
      </c>
      <c r="Q683" s="201">
        <v>0</v>
      </c>
      <c r="R683" s="201">
        <f>Q683*H683</f>
        <v>0</v>
      </c>
      <c r="S683" s="201">
        <v>0</v>
      </c>
      <c r="T683" s="202">
        <f>S683*H683</f>
        <v>0</v>
      </c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R683" s="203" t="s">
        <v>350</v>
      </c>
      <c r="AT683" s="203" t="s">
        <v>152</v>
      </c>
      <c r="AU683" s="203" t="s">
        <v>85</v>
      </c>
      <c r="AY683" s="18" t="s">
        <v>150</v>
      </c>
      <c r="BE683" s="204">
        <f>IF(N683="základní",J683,0)</f>
        <v>0</v>
      </c>
      <c r="BF683" s="204">
        <f>IF(N683="snížená",J683,0)</f>
        <v>0</v>
      </c>
      <c r="BG683" s="204">
        <f>IF(N683="zákl. přenesená",J683,0)</f>
        <v>0</v>
      </c>
      <c r="BH683" s="204">
        <f>IF(N683="sníž. přenesená",J683,0)</f>
        <v>0</v>
      </c>
      <c r="BI683" s="204">
        <f>IF(N683="nulová",J683,0)</f>
        <v>0</v>
      </c>
      <c r="BJ683" s="18" t="s">
        <v>83</v>
      </c>
      <c r="BK683" s="204">
        <f>ROUND(I683*H683,2)</f>
        <v>0</v>
      </c>
      <c r="BL683" s="18" t="s">
        <v>350</v>
      </c>
      <c r="BM683" s="203" t="s">
        <v>979</v>
      </c>
    </row>
    <row r="684" spans="1:65" s="2" customFormat="1" ht="39">
      <c r="A684" s="35"/>
      <c r="B684" s="36"/>
      <c r="C684" s="37"/>
      <c r="D684" s="205" t="s">
        <v>159</v>
      </c>
      <c r="E684" s="37"/>
      <c r="F684" s="206" t="s">
        <v>980</v>
      </c>
      <c r="G684" s="37"/>
      <c r="H684" s="37"/>
      <c r="I684" s="207"/>
      <c r="J684" s="37"/>
      <c r="K684" s="37"/>
      <c r="L684" s="40"/>
      <c r="M684" s="208"/>
      <c r="N684" s="209"/>
      <c r="O684" s="72"/>
      <c r="P684" s="72"/>
      <c r="Q684" s="72"/>
      <c r="R684" s="72"/>
      <c r="S684" s="72"/>
      <c r="T684" s="73"/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T684" s="18" t="s">
        <v>159</v>
      </c>
      <c r="AU684" s="18" t="s">
        <v>85</v>
      </c>
    </row>
    <row r="685" spans="1:65" s="2" customFormat="1" ht="24.2" customHeight="1">
      <c r="A685" s="35"/>
      <c r="B685" s="36"/>
      <c r="C685" s="192" t="s">
        <v>981</v>
      </c>
      <c r="D685" s="192" t="s">
        <v>152</v>
      </c>
      <c r="E685" s="193" t="s">
        <v>982</v>
      </c>
      <c r="F685" s="194" t="s">
        <v>983</v>
      </c>
      <c r="G685" s="195" t="s">
        <v>171</v>
      </c>
      <c r="H685" s="196">
        <v>1.1759999999999999</v>
      </c>
      <c r="I685" s="197"/>
      <c r="J685" s="198">
        <f>ROUND(I685*H685,2)</f>
        <v>0</v>
      </c>
      <c r="K685" s="194" t="s">
        <v>156</v>
      </c>
      <c r="L685" s="40"/>
      <c r="M685" s="199" t="s">
        <v>1</v>
      </c>
      <c r="N685" s="200" t="s">
        <v>41</v>
      </c>
      <c r="O685" s="72"/>
      <c r="P685" s="201">
        <f>O685*H685</f>
        <v>0</v>
      </c>
      <c r="Q685" s="201">
        <v>0</v>
      </c>
      <c r="R685" s="201">
        <f>Q685*H685</f>
        <v>0</v>
      </c>
      <c r="S685" s="201">
        <v>0</v>
      </c>
      <c r="T685" s="202">
        <f>S685*H685</f>
        <v>0</v>
      </c>
      <c r="U685" s="35"/>
      <c r="V685" s="35"/>
      <c r="W685" s="35"/>
      <c r="X685" s="35"/>
      <c r="Y685" s="35"/>
      <c r="Z685" s="35"/>
      <c r="AA685" s="35"/>
      <c r="AB685" s="35"/>
      <c r="AC685" s="35"/>
      <c r="AD685" s="35"/>
      <c r="AE685" s="35"/>
      <c r="AR685" s="203" t="s">
        <v>350</v>
      </c>
      <c r="AT685" s="203" t="s">
        <v>152</v>
      </c>
      <c r="AU685" s="203" t="s">
        <v>85</v>
      </c>
      <c r="AY685" s="18" t="s">
        <v>150</v>
      </c>
      <c r="BE685" s="204">
        <f>IF(N685="základní",J685,0)</f>
        <v>0</v>
      </c>
      <c r="BF685" s="204">
        <f>IF(N685="snížená",J685,0)</f>
        <v>0</v>
      </c>
      <c r="BG685" s="204">
        <f>IF(N685="zákl. přenesená",J685,0)</f>
        <v>0</v>
      </c>
      <c r="BH685" s="204">
        <f>IF(N685="sníž. přenesená",J685,0)</f>
        <v>0</v>
      </c>
      <c r="BI685" s="204">
        <f>IF(N685="nulová",J685,0)</f>
        <v>0</v>
      </c>
      <c r="BJ685" s="18" t="s">
        <v>83</v>
      </c>
      <c r="BK685" s="204">
        <f>ROUND(I685*H685,2)</f>
        <v>0</v>
      </c>
      <c r="BL685" s="18" t="s">
        <v>350</v>
      </c>
      <c r="BM685" s="203" t="s">
        <v>984</v>
      </c>
    </row>
    <row r="686" spans="1:65" s="2" customFormat="1" ht="39">
      <c r="A686" s="35"/>
      <c r="B686" s="36"/>
      <c r="C686" s="37"/>
      <c r="D686" s="205" t="s">
        <v>159</v>
      </c>
      <c r="E686" s="37"/>
      <c r="F686" s="206" t="s">
        <v>985</v>
      </c>
      <c r="G686" s="37"/>
      <c r="H686" s="37"/>
      <c r="I686" s="207"/>
      <c r="J686" s="37"/>
      <c r="K686" s="37"/>
      <c r="L686" s="40"/>
      <c r="M686" s="208"/>
      <c r="N686" s="209"/>
      <c r="O686" s="72"/>
      <c r="P686" s="72"/>
      <c r="Q686" s="72"/>
      <c r="R686" s="72"/>
      <c r="S686" s="72"/>
      <c r="T686" s="73"/>
      <c r="U686" s="35"/>
      <c r="V686" s="35"/>
      <c r="W686" s="35"/>
      <c r="X686" s="35"/>
      <c r="Y686" s="35"/>
      <c r="Z686" s="35"/>
      <c r="AA686" s="35"/>
      <c r="AB686" s="35"/>
      <c r="AC686" s="35"/>
      <c r="AD686" s="35"/>
      <c r="AE686" s="35"/>
      <c r="AT686" s="18" t="s">
        <v>159</v>
      </c>
      <c r="AU686" s="18" t="s">
        <v>85</v>
      </c>
    </row>
    <row r="687" spans="1:65" s="12" customFormat="1" ht="22.9" customHeight="1">
      <c r="B687" s="176"/>
      <c r="C687" s="177"/>
      <c r="D687" s="178" t="s">
        <v>75</v>
      </c>
      <c r="E687" s="190" t="s">
        <v>986</v>
      </c>
      <c r="F687" s="190" t="s">
        <v>987</v>
      </c>
      <c r="G687" s="177"/>
      <c r="H687" s="177"/>
      <c r="I687" s="180"/>
      <c r="J687" s="191">
        <f>BK687</f>
        <v>0</v>
      </c>
      <c r="K687" s="177"/>
      <c r="L687" s="182"/>
      <c r="M687" s="183"/>
      <c r="N687" s="184"/>
      <c r="O687" s="184"/>
      <c r="P687" s="185">
        <f>SUM(P688:P737)</f>
        <v>0</v>
      </c>
      <c r="Q687" s="184"/>
      <c r="R687" s="185">
        <f>SUM(R688:R737)</f>
        <v>0.16250400000000001</v>
      </c>
      <c r="S687" s="184"/>
      <c r="T687" s="186">
        <f>SUM(T688:T737)</f>
        <v>0.32673000000000002</v>
      </c>
      <c r="AR687" s="187" t="s">
        <v>85</v>
      </c>
      <c r="AT687" s="188" t="s">
        <v>75</v>
      </c>
      <c r="AU687" s="188" t="s">
        <v>83</v>
      </c>
      <c r="AY687" s="187" t="s">
        <v>150</v>
      </c>
      <c r="BK687" s="189">
        <f>SUM(BK688:BK737)</f>
        <v>0</v>
      </c>
    </row>
    <row r="688" spans="1:65" s="2" customFormat="1" ht="16.5" customHeight="1">
      <c r="A688" s="35"/>
      <c r="B688" s="36"/>
      <c r="C688" s="192" t="s">
        <v>988</v>
      </c>
      <c r="D688" s="192" t="s">
        <v>152</v>
      </c>
      <c r="E688" s="193" t="s">
        <v>989</v>
      </c>
      <c r="F688" s="194" t="s">
        <v>990</v>
      </c>
      <c r="G688" s="195" t="s">
        <v>363</v>
      </c>
      <c r="H688" s="196">
        <v>73.2</v>
      </c>
      <c r="I688" s="197"/>
      <c r="J688" s="198">
        <f>ROUND(I688*H688,2)</f>
        <v>0</v>
      </c>
      <c r="K688" s="194" t="s">
        <v>156</v>
      </c>
      <c r="L688" s="40"/>
      <c r="M688" s="199" t="s">
        <v>1</v>
      </c>
      <c r="N688" s="200" t="s">
        <v>41</v>
      </c>
      <c r="O688" s="72"/>
      <c r="P688" s="201">
        <f>O688*H688</f>
        <v>0</v>
      </c>
      <c r="Q688" s="201">
        <v>0</v>
      </c>
      <c r="R688" s="201">
        <f>Q688*H688</f>
        <v>0</v>
      </c>
      <c r="S688" s="201">
        <v>1.67E-3</v>
      </c>
      <c r="T688" s="202">
        <f>S688*H688</f>
        <v>0.12224400000000001</v>
      </c>
      <c r="U688" s="35"/>
      <c r="V688" s="35"/>
      <c r="W688" s="35"/>
      <c r="X688" s="35"/>
      <c r="Y688" s="35"/>
      <c r="Z688" s="35"/>
      <c r="AA688" s="35"/>
      <c r="AB688" s="35"/>
      <c r="AC688" s="35"/>
      <c r="AD688" s="35"/>
      <c r="AE688" s="35"/>
      <c r="AR688" s="203" t="s">
        <v>350</v>
      </c>
      <c r="AT688" s="203" t="s">
        <v>152</v>
      </c>
      <c r="AU688" s="203" t="s">
        <v>85</v>
      </c>
      <c r="AY688" s="18" t="s">
        <v>150</v>
      </c>
      <c r="BE688" s="204">
        <f>IF(N688="základní",J688,0)</f>
        <v>0</v>
      </c>
      <c r="BF688" s="204">
        <f>IF(N688="snížená",J688,0)</f>
        <v>0</v>
      </c>
      <c r="BG688" s="204">
        <f>IF(N688="zákl. přenesená",J688,0)</f>
        <v>0</v>
      </c>
      <c r="BH688" s="204">
        <f>IF(N688="sníž. přenesená",J688,0)</f>
        <v>0</v>
      </c>
      <c r="BI688" s="204">
        <f>IF(N688="nulová",J688,0)</f>
        <v>0</v>
      </c>
      <c r="BJ688" s="18" t="s">
        <v>83</v>
      </c>
      <c r="BK688" s="204">
        <f>ROUND(I688*H688,2)</f>
        <v>0</v>
      </c>
      <c r="BL688" s="18" t="s">
        <v>350</v>
      </c>
      <c r="BM688" s="203" t="s">
        <v>991</v>
      </c>
    </row>
    <row r="689" spans="1:65" s="2" customFormat="1">
      <c r="A689" s="35"/>
      <c r="B689" s="36"/>
      <c r="C689" s="37"/>
      <c r="D689" s="205" t="s">
        <v>159</v>
      </c>
      <c r="E689" s="37"/>
      <c r="F689" s="206" t="s">
        <v>992</v>
      </c>
      <c r="G689" s="37"/>
      <c r="H689" s="37"/>
      <c r="I689" s="207"/>
      <c r="J689" s="37"/>
      <c r="K689" s="37"/>
      <c r="L689" s="40"/>
      <c r="M689" s="208"/>
      <c r="N689" s="209"/>
      <c r="O689" s="72"/>
      <c r="P689" s="72"/>
      <c r="Q689" s="72"/>
      <c r="R689" s="72"/>
      <c r="S689" s="72"/>
      <c r="T689" s="73"/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T689" s="18" t="s">
        <v>159</v>
      </c>
      <c r="AU689" s="18" t="s">
        <v>85</v>
      </c>
    </row>
    <row r="690" spans="1:65" s="15" customFormat="1">
      <c r="B690" s="236"/>
      <c r="C690" s="237"/>
      <c r="D690" s="205" t="s">
        <v>161</v>
      </c>
      <c r="E690" s="238" t="s">
        <v>1</v>
      </c>
      <c r="F690" s="239" t="s">
        <v>993</v>
      </c>
      <c r="G690" s="237"/>
      <c r="H690" s="238" t="s">
        <v>1</v>
      </c>
      <c r="I690" s="240"/>
      <c r="J690" s="237"/>
      <c r="K690" s="237"/>
      <c r="L690" s="241"/>
      <c r="M690" s="242"/>
      <c r="N690" s="243"/>
      <c r="O690" s="243"/>
      <c r="P690" s="243"/>
      <c r="Q690" s="243"/>
      <c r="R690" s="243"/>
      <c r="S690" s="243"/>
      <c r="T690" s="244"/>
      <c r="AT690" s="245" t="s">
        <v>161</v>
      </c>
      <c r="AU690" s="245" t="s">
        <v>85</v>
      </c>
      <c r="AV690" s="15" t="s">
        <v>83</v>
      </c>
      <c r="AW690" s="15" t="s">
        <v>33</v>
      </c>
      <c r="AX690" s="15" t="s">
        <v>76</v>
      </c>
      <c r="AY690" s="245" t="s">
        <v>150</v>
      </c>
    </row>
    <row r="691" spans="1:65" s="15" customFormat="1">
      <c r="B691" s="236"/>
      <c r="C691" s="237"/>
      <c r="D691" s="205" t="s">
        <v>161</v>
      </c>
      <c r="E691" s="238" t="s">
        <v>1</v>
      </c>
      <c r="F691" s="239" t="s">
        <v>712</v>
      </c>
      <c r="G691" s="237"/>
      <c r="H691" s="238" t="s">
        <v>1</v>
      </c>
      <c r="I691" s="240"/>
      <c r="J691" s="237"/>
      <c r="K691" s="237"/>
      <c r="L691" s="241"/>
      <c r="M691" s="242"/>
      <c r="N691" s="243"/>
      <c r="O691" s="243"/>
      <c r="P691" s="243"/>
      <c r="Q691" s="243"/>
      <c r="R691" s="243"/>
      <c r="S691" s="243"/>
      <c r="T691" s="244"/>
      <c r="AT691" s="245" t="s">
        <v>161</v>
      </c>
      <c r="AU691" s="245" t="s">
        <v>85</v>
      </c>
      <c r="AV691" s="15" t="s">
        <v>83</v>
      </c>
      <c r="AW691" s="15" t="s">
        <v>33</v>
      </c>
      <c r="AX691" s="15" t="s">
        <v>76</v>
      </c>
      <c r="AY691" s="245" t="s">
        <v>150</v>
      </c>
    </row>
    <row r="692" spans="1:65" s="13" customFormat="1">
      <c r="B692" s="210"/>
      <c r="C692" s="211"/>
      <c r="D692" s="205" t="s">
        <v>161</v>
      </c>
      <c r="E692" s="212" t="s">
        <v>1</v>
      </c>
      <c r="F692" s="213" t="s">
        <v>994</v>
      </c>
      <c r="G692" s="211"/>
      <c r="H692" s="214">
        <v>3.6</v>
      </c>
      <c r="I692" s="215"/>
      <c r="J692" s="211"/>
      <c r="K692" s="211"/>
      <c r="L692" s="216"/>
      <c r="M692" s="217"/>
      <c r="N692" s="218"/>
      <c r="O692" s="218"/>
      <c r="P692" s="218"/>
      <c r="Q692" s="218"/>
      <c r="R692" s="218"/>
      <c r="S692" s="218"/>
      <c r="T692" s="219"/>
      <c r="AT692" s="220" t="s">
        <v>161</v>
      </c>
      <c r="AU692" s="220" t="s">
        <v>85</v>
      </c>
      <c r="AV692" s="13" t="s">
        <v>85</v>
      </c>
      <c r="AW692" s="13" t="s">
        <v>33</v>
      </c>
      <c r="AX692" s="13" t="s">
        <v>76</v>
      </c>
      <c r="AY692" s="220" t="s">
        <v>150</v>
      </c>
    </row>
    <row r="693" spans="1:65" s="13" customFormat="1">
      <c r="B693" s="210"/>
      <c r="C693" s="211"/>
      <c r="D693" s="205" t="s">
        <v>161</v>
      </c>
      <c r="E693" s="212" t="s">
        <v>1</v>
      </c>
      <c r="F693" s="213" t="s">
        <v>995</v>
      </c>
      <c r="G693" s="211"/>
      <c r="H693" s="214">
        <v>22.5</v>
      </c>
      <c r="I693" s="215"/>
      <c r="J693" s="211"/>
      <c r="K693" s="211"/>
      <c r="L693" s="216"/>
      <c r="M693" s="217"/>
      <c r="N693" s="218"/>
      <c r="O693" s="218"/>
      <c r="P693" s="218"/>
      <c r="Q693" s="218"/>
      <c r="R693" s="218"/>
      <c r="S693" s="218"/>
      <c r="T693" s="219"/>
      <c r="AT693" s="220" t="s">
        <v>161</v>
      </c>
      <c r="AU693" s="220" t="s">
        <v>85</v>
      </c>
      <c r="AV693" s="13" t="s">
        <v>85</v>
      </c>
      <c r="AW693" s="13" t="s">
        <v>33</v>
      </c>
      <c r="AX693" s="13" t="s">
        <v>76</v>
      </c>
      <c r="AY693" s="220" t="s">
        <v>150</v>
      </c>
    </row>
    <row r="694" spans="1:65" s="13" customFormat="1">
      <c r="B694" s="210"/>
      <c r="C694" s="211"/>
      <c r="D694" s="205" t="s">
        <v>161</v>
      </c>
      <c r="E694" s="212" t="s">
        <v>1</v>
      </c>
      <c r="F694" s="213" t="s">
        <v>996</v>
      </c>
      <c r="G694" s="211"/>
      <c r="H694" s="214">
        <v>18</v>
      </c>
      <c r="I694" s="215"/>
      <c r="J694" s="211"/>
      <c r="K694" s="211"/>
      <c r="L694" s="216"/>
      <c r="M694" s="217"/>
      <c r="N694" s="218"/>
      <c r="O694" s="218"/>
      <c r="P694" s="218"/>
      <c r="Q694" s="218"/>
      <c r="R694" s="218"/>
      <c r="S694" s="218"/>
      <c r="T694" s="219"/>
      <c r="AT694" s="220" t="s">
        <v>161</v>
      </c>
      <c r="AU694" s="220" t="s">
        <v>85</v>
      </c>
      <c r="AV694" s="13" t="s">
        <v>85</v>
      </c>
      <c r="AW694" s="13" t="s">
        <v>33</v>
      </c>
      <c r="AX694" s="13" t="s">
        <v>76</v>
      </c>
      <c r="AY694" s="220" t="s">
        <v>150</v>
      </c>
    </row>
    <row r="695" spans="1:65" s="15" customFormat="1">
      <c r="B695" s="236"/>
      <c r="C695" s="237"/>
      <c r="D695" s="205" t="s">
        <v>161</v>
      </c>
      <c r="E695" s="238" t="s">
        <v>1</v>
      </c>
      <c r="F695" s="239" t="s">
        <v>668</v>
      </c>
      <c r="G695" s="237"/>
      <c r="H695" s="238" t="s">
        <v>1</v>
      </c>
      <c r="I695" s="240"/>
      <c r="J695" s="237"/>
      <c r="K695" s="237"/>
      <c r="L695" s="241"/>
      <c r="M695" s="242"/>
      <c r="N695" s="243"/>
      <c r="O695" s="243"/>
      <c r="P695" s="243"/>
      <c r="Q695" s="243"/>
      <c r="R695" s="243"/>
      <c r="S695" s="243"/>
      <c r="T695" s="244"/>
      <c r="AT695" s="245" t="s">
        <v>161</v>
      </c>
      <c r="AU695" s="245" t="s">
        <v>85</v>
      </c>
      <c r="AV695" s="15" t="s">
        <v>83</v>
      </c>
      <c r="AW695" s="15" t="s">
        <v>33</v>
      </c>
      <c r="AX695" s="15" t="s">
        <v>76</v>
      </c>
      <c r="AY695" s="245" t="s">
        <v>150</v>
      </c>
    </row>
    <row r="696" spans="1:65" s="13" customFormat="1">
      <c r="B696" s="210"/>
      <c r="C696" s="211"/>
      <c r="D696" s="205" t="s">
        <v>161</v>
      </c>
      <c r="E696" s="212" t="s">
        <v>1</v>
      </c>
      <c r="F696" s="213" t="s">
        <v>997</v>
      </c>
      <c r="G696" s="211"/>
      <c r="H696" s="214">
        <v>25.5</v>
      </c>
      <c r="I696" s="215"/>
      <c r="J696" s="211"/>
      <c r="K696" s="211"/>
      <c r="L696" s="216"/>
      <c r="M696" s="217"/>
      <c r="N696" s="218"/>
      <c r="O696" s="218"/>
      <c r="P696" s="218"/>
      <c r="Q696" s="218"/>
      <c r="R696" s="218"/>
      <c r="S696" s="218"/>
      <c r="T696" s="219"/>
      <c r="AT696" s="220" t="s">
        <v>161</v>
      </c>
      <c r="AU696" s="220" t="s">
        <v>85</v>
      </c>
      <c r="AV696" s="13" t="s">
        <v>85</v>
      </c>
      <c r="AW696" s="13" t="s">
        <v>33</v>
      </c>
      <c r="AX696" s="13" t="s">
        <v>76</v>
      </c>
      <c r="AY696" s="220" t="s">
        <v>150</v>
      </c>
    </row>
    <row r="697" spans="1:65" s="13" customFormat="1">
      <c r="B697" s="210"/>
      <c r="C697" s="211"/>
      <c r="D697" s="205" t="s">
        <v>161</v>
      </c>
      <c r="E697" s="212" t="s">
        <v>1</v>
      </c>
      <c r="F697" s="213" t="s">
        <v>994</v>
      </c>
      <c r="G697" s="211"/>
      <c r="H697" s="214">
        <v>3.6</v>
      </c>
      <c r="I697" s="215"/>
      <c r="J697" s="211"/>
      <c r="K697" s="211"/>
      <c r="L697" s="216"/>
      <c r="M697" s="217"/>
      <c r="N697" s="218"/>
      <c r="O697" s="218"/>
      <c r="P697" s="218"/>
      <c r="Q697" s="218"/>
      <c r="R697" s="218"/>
      <c r="S697" s="218"/>
      <c r="T697" s="219"/>
      <c r="AT697" s="220" t="s">
        <v>161</v>
      </c>
      <c r="AU697" s="220" t="s">
        <v>85</v>
      </c>
      <c r="AV697" s="13" t="s">
        <v>85</v>
      </c>
      <c r="AW697" s="13" t="s">
        <v>33</v>
      </c>
      <c r="AX697" s="13" t="s">
        <v>76</v>
      </c>
      <c r="AY697" s="220" t="s">
        <v>150</v>
      </c>
    </row>
    <row r="698" spans="1:65" s="14" customFormat="1">
      <c r="B698" s="221"/>
      <c r="C698" s="222"/>
      <c r="D698" s="205" t="s">
        <v>161</v>
      </c>
      <c r="E698" s="223" t="s">
        <v>1</v>
      </c>
      <c r="F698" s="224" t="s">
        <v>163</v>
      </c>
      <c r="G698" s="222"/>
      <c r="H698" s="225">
        <v>73.2</v>
      </c>
      <c r="I698" s="226"/>
      <c r="J698" s="222"/>
      <c r="K698" s="222"/>
      <c r="L698" s="227"/>
      <c r="M698" s="228"/>
      <c r="N698" s="229"/>
      <c r="O698" s="229"/>
      <c r="P698" s="229"/>
      <c r="Q698" s="229"/>
      <c r="R698" s="229"/>
      <c r="S698" s="229"/>
      <c r="T698" s="230"/>
      <c r="AT698" s="231" t="s">
        <v>161</v>
      </c>
      <c r="AU698" s="231" t="s">
        <v>85</v>
      </c>
      <c r="AV698" s="14" t="s">
        <v>157</v>
      </c>
      <c r="AW698" s="14" t="s">
        <v>33</v>
      </c>
      <c r="AX698" s="14" t="s">
        <v>83</v>
      </c>
      <c r="AY698" s="231" t="s">
        <v>150</v>
      </c>
    </row>
    <row r="699" spans="1:65" s="2" customFormat="1" ht="16.5" customHeight="1">
      <c r="A699" s="35"/>
      <c r="B699" s="36"/>
      <c r="C699" s="192" t="s">
        <v>998</v>
      </c>
      <c r="D699" s="192" t="s">
        <v>152</v>
      </c>
      <c r="E699" s="193" t="s">
        <v>999</v>
      </c>
      <c r="F699" s="194" t="s">
        <v>1000</v>
      </c>
      <c r="G699" s="195" t="s">
        <v>363</v>
      </c>
      <c r="H699" s="196">
        <v>51.9</v>
      </c>
      <c r="I699" s="197"/>
      <c r="J699" s="198">
        <f>ROUND(I699*H699,2)</f>
        <v>0</v>
      </c>
      <c r="K699" s="194" t="s">
        <v>156</v>
      </c>
      <c r="L699" s="40"/>
      <c r="M699" s="199" t="s">
        <v>1</v>
      </c>
      <c r="N699" s="200" t="s">
        <v>41</v>
      </c>
      <c r="O699" s="72"/>
      <c r="P699" s="201">
        <f>O699*H699</f>
        <v>0</v>
      </c>
      <c r="Q699" s="201">
        <v>0</v>
      </c>
      <c r="R699" s="201">
        <f>Q699*H699</f>
        <v>0</v>
      </c>
      <c r="S699" s="201">
        <v>3.9399999999999999E-3</v>
      </c>
      <c r="T699" s="202">
        <f>S699*H699</f>
        <v>0.204486</v>
      </c>
      <c r="U699" s="35"/>
      <c r="V699" s="35"/>
      <c r="W699" s="35"/>
      <c r="X699" s="35"/>
      <c r="Y699" s="35"/>
      <c r="Z699" s="35"/>
      <c r="AA699" s="35"/>
      <c r="AB699" s="35"/>
      <c r="AC699" s="35"/>
      <c r="AD699" s="35"/>
      <c r="AE699" s="35"/>
      <c r="AR699" s="203" t="s">
        <v>350</v>
      </c>
      <c r="AT699" s="203" t="s">
        <v>152</v>
      </c>
      <c r="AU699" s="203" t="s">
        <v>85</v>
      </c>
      <c r="AY699" s="18" t="s">
        <v>150</v>
      </c>
      <c r="BE699" s="204">
        <f>IF(N699="základní",J699,0)</f>
        <v>0</v>
      </c>
      <c r="BF699" s="204">
        <f>IF(N699="snížená",J699,0)</f>
        <v>0</v>
      </c>
      <c r="BG699" s="204">
        <f>IF(N699="zákl. přenesená",J699,0)</f>
        <v>0</v>
      </c>
      <c r="BH699" s="204">
        <f>IF(N699="sníž. přenesená",J699,0)</f>
        <v>0</v>
      </c>
      <c r="BI699" s="204">
        <f>IF(N699="nulová",J699,0)</f>
        <v>0</v>
      </c>
      <c r="BJ699" s="18" t="s">
        <v>83</v>
      </c>
      <c r="BK699" s="204">
        <f>ROUND(I699*H699,2)</f>
        <v>0</v>
      </c>
      <c r="BL699" s="18" t="s">
        <v>350</v>
      </c>
      <c r="BM699" s="203" t="s">
        <v>1001</v>
      </c>
    </row>
    <row r="700" spans="1:65" s="2" customFormat="1">
      <c r="A700" s="35"/>
      <c r="B700" s="36"/>
      <c r="C700" s="37"/>
      <c r="D700" s="205" t="s">
        <v>159</v>
      </c>
      <c r="E700" s="37"/>
      <c r="F700" s="206" t="s">
        <v>1002</v>
      </c>
      <c r="G700" s="37"/>
      <c r="H700" s="37"/>
      <c r="I700" s="207"/>
      <c r="J700" s="37"/>
      <c r="K700" s="37"/>
      <c r="L700" s="40"/>
      <c r="M700" s="208"/>
      <c r="N700" s="209"/>
      <c r="O700" s="72"/>
      <c r="P700" s="72"/>
      <c r="Q700" s="72"/>
      <c r="R700" s="72"/>
      <c r="S700" s="72"/>
      <c r="T700" s="73"/>
      <c r="U700" s="35"/>
      <c r="V700" s="35"/>
      <c r="W700" s="35"/>
      <c r="X700" s="35"/>
      <c r="Y700" s="35"/>
      <c r="Z700" s="35"/>
      <c r="AA700" s="35"/>
      <c r="AB700" s="35"/>
      <c r="AC700" s="35"/>
      <c r="AD700" s="35"/>
      <c r="AE700" s="35"/>
      <c r="AT700" s="18" t="s">
        <v>159</v>
      </c>
      <c r="AU700" s="18" t="s">
        <v>85</v>
      </c>
    </row>
    <row r="701" spans="1:65" s="13" customFormat="1">
      <c r="B701" s="210"/>
      <c r="C701" s="211"/>
      <c r="D701" s="205" t="s">
        <v>161</v>
      </c>
      <c r="E701" s="212" t="s">
        <v>1</v>
      </c>
      <c r="F701" s="213" t="s">
        <v>1003</v>
      </c>
      <c r="G701" s="211"/>
      <c r="H701" s="214">
        <v>28.8</v>
      </c>
      <c r="I701" s="215"/>
      <c r="J701" s="211"/>
      <c r="K701" s="211"/>
      <c r="L701" s="216"/>
      <c r="M701" s="217"/>
      <c r="N701" s="218"/>
      <c r="O701" s="218"/>
      <c r="P701" s="218"/>
      <c r="Q701" s="218"/>
      <c r="R701" s="218"/>
      <c r="S701" s="218"/>
      <c r="T701" s="219"/>
      <c r="AT701" s="220" t="s">
        <v>161</v>
      </c>
      <c r="AU701" s="220" t="s">
        <v>85</v>
      </c>
      <c r="AV701" s="13" t="s">
        <v>85</v>
      </c>
      <c r="AW701" s="13" t="s">
        <v>33</v>
      </c>
      <c r="AX701" s="13" t="s">
        <v>76</v>
      </c>
      <c r="AY701" s="220" t="s">
        <v>150</v>
      </c>
    </row>
    <row r="702" spans="1:65" s="13" customFormat="1">
      <c r="B702" s="210"/>
      <c r="C702" s="211"/>
      <c r="D702" s="205" t="s">
        <v>161</v>
      </c>
      <c r="E702" s="212" t="s">
        <v>1</v>
      </c>
      <c r="F702" s="213" t="s">
        <v>1004</v>
      </c>
      <c r="G702" s="211"/>
      <c r="H702" s="214">
        <v>23.1</v>
      </c>
      <c r="I702" s="215"/>
      <c r="J702" s="211"/>
      <c r="K702" s="211"/>
      <c r="L702" s="216"/>
      <c r="M702" s="217"/>
      <c r="N702" s="218"/>
      <c r="O702" s="218"/>
      <c r="P702" s="218"/>
      <c r="Q702" s="218"/>
      <c r="R702" s="218"/>
      <c r="S702" s="218"/>
      <c r="T702" s="219"/>
      <c r="AT702" s="220" t="s">
        <v>161</v>
      </c>
      <c r="AU702" s="220" t="s">
        <v>85</v>
      </c>
      <c r="AV702" s="13" t="s">
        <v>85</v>
      </c>
      <c r="AW702" s="13" t="s">
        <v>33</v>
      </c>
      <c r="AX702" s="13" t="s">
        <v>76</v>
      </c>
      <c r="AY702" s="220" t="s">
        <v>150</v>
      </c>
    </row>
    <row r="703" spans="1:65" s="14" customFormat="1">
      <c r="B703" s="221"/>
      <c r="C703" s="222"/>
      <c r="D703" s="205" t="s">
        <v>161</v>
      </c>
      <c r="E703" s="223" t="s">
        <v>1</v>
      </c>
      <c r="F703" s="224" t="s">
        <v>163</v>
      </c>
      <c r="G703" s="222"/>
      <c r="H703" s="225">
        <v>51.9</v>
      </c>
      <c r="I703" s="226"/>
      <c r="J703" s="222"/>
      <c r="K703" s="222"/>
      <c r="L703" s="227"/>
      <c r="M703" s="228"/>
      <c r="N703" s="229"/>
      <c r="O703" s="229"/>
      <c r="P703" s="229"/>
      <c r="Q703" s="229"/>
      <c r="R703" s="229"/>
      <c r="S703" s="229"/>
      <c r="T703" s="230"/>
      <c r="AT703" s="231" t="s">
        <v>161</v>
      </c>
      <c r="AU703" s="231" t="s">
        <v>85</v>
      </c>
      <c r="AV703" s="14" t="s">
        <v>157</v>
      </c>
      <c r="AW703" s="14" t="s">
        <v>33</v>
      </c>
      <c r="AX703" s="14" t="s">
        <v>83</v>
      </c>
      <c r="AY703" s="231" t="s">
        <v>150</v>
      </c>
    </row>
    <row r="704" spans="1:65" s="2" customFormat="1" ht="24.2" customHeight="1">
      <c r="A704" s="35"/>
      <c r="B704" s="36"/>
      <c r="C704" s="192" t="s">
        <v>1005</v>
      </c>
      <c r="D704" s="192" t="s">
        <v>152</v>
      </c>
      <c r="E704" s="193" t="s">
        <v>1006</v>
      </c>
      <c r="F704" s="194" t="s">
        <v>1007</v>
      </c>
      <c r="G704" s="195" t="s">
        <v>363</v>
      </c>
      <c r="H704" s="196">
        <v>73.2</v>
      </c>
      <c r="I704" s="197"/>
      <c r="J704" s="198">
        <f>ROUND(I704*H704,2)</f>
        <v>0</v>
      </c>
      <c r="K704" s="194" t="s">
        <v>156</v>
      </c>
      <c r="L704" s="40"/>
      <c r="M704" s="199" t="s">
        <v>1</v>
      </c>
      <c r="N704" s="200" t="s">
        <v>41</v>
      </c>
      <c r="O704" s="72"/>
      <c r="P704" s="201">
        <f>O704*H704</f>
        <v>0</v>
      </c>
      <c r="Q704" s="201">
        <v>2.2200000000000002E-3</v>
      </c>
      <c r="R704" s="201">
        <f>Q704*H704</f>
        <v>0.16250400000000001</v>
      </c>
      <c r="S704" s="201">
        <v>0</v>
      </c>
      <c r="T704" s="202">
        <f>S704*H704</f>
        <v>0</v>
      </c>
      <c r="U704" s="35"/>
      <c r="V704" s="35"/>
      <c r="W704" s="35"/>
      <c r="X704" s="35"/>
      <c r="Y704" s="35"/>
      <c r="Z704" s="35"/>
      <c r="AA704" s="35"/>
      <c r="AB704" s="35"/>
      <c r="AC704" s="35"/>
      <c r="AD704" s="35"/>
      <c r="AE704" s="35"/>
      <c r="AR704" s="203" t="s">
        <v>350</v>
      </c>
      <c r="AT704" s="203" t="s">
        <v>152</v>
      </c>
      <c r="AU704" s="203" t="s">
        <v>85</v>
      </c>
      <c r="AY704" s="18" t="s">
        <v>150</v>
      </c>
      <c r="BE704" s="204">
        <f>IF(N704="základní",J704,0)</f>
        <v>0</v>
      </c>
      <c r="BF704" s="204">
        <f>IF(N704="snížená",J704,0)</f>
        <v>0</v>
      </c>
      <c r="BG704" s="204">
        <f>IF(N704="zákl. přenesená",J704,0)</f>
        <v>0</v>
      </c>
      <c r="BH704" s="204">
        <f>IF(N704="sníž. přenesená",J704,0)</f>
        <v>0</v>
      </c>
      <c r="BI704" s="204">
        <f>IF(N704="nulová",J704,0)</f>
        <v>0</v>
      </c>
      <c r="BJ704" s="18" t="s">
        <v>83</v>
      </c>
      <c r="BK704" s="204">
        <f>ROUND(I704*H704,2)</f>
        <v>0</v>
      </c>
      <c r="BL704" s="18" t="s">
        <v>350</v>
      </c>
      <c r="BM704" s="203" t="s">
        <v>1008</v>
      </c>
    </row>
    <row r="705" spans="1:65" s="2" customFormat="1" ht="19.5">
      <c r="A705" s="35"/>
      <c r="B705" s="36"/>
      <c r="C705" s="37"/>
      <c r="D705" s="205" t="s">
        <v>159</v>
      </c>
      <c r="E705" s="37"/>
      <c r="F705" s="206" t="s">
        <v>1009</v>
      </c>
      <c r="G705" s="37"/>
      <c r="H705" s="37"/>
      <c r="I705" s="207"/>
      <c r="J705" s="37"/>
      <c r="K705" s="37"/>
      <c r="L705" s="40"/>
      <c r="M705" s="208"/>
      <c r="N705" s="209"/>
      <c r="O705" s="72"/>
      <c r="P705" s="72"/>
      <c r="Q705" s="72"/>
      <c r="R705" s="72"/>
      <c r="S705" s="72"/>
      <c r="T705" s="73"/>
      <c r="U705" s="35"/>
      <c r="V705" s="35"/>
      <c r="W705" s="35"/>
      <c r="X705" s="35"/>
      <c r="Y705" s="35"/>
      <c r="Z705" s="35"/>
      <c r="AA705" s="35"/>
      <c r="AB705" s="35"/>
      <c r="AC705" s="35"/>
      <c r="AD705" s="35"/>
      <c r="AE705" s="35"/>
      <c r="AT705" s="18" t="s">
        <v>159</v>
      </c>
      <c r="AU705" s="18" t="s">
        <v>85</v>
      </c>
    </row>
    <row r="706" spans="1:65" s="15" customFormat="1">
      <c r="B706" s="236"/>
      <c r="C706" s="237"/>
      <c r="D706" s="205" t="s">
        <v>161</v>
      </c>
      <c r="E706" s="238" t="s">
        <v>1</v>
      </c>
      <c r="F706" s="239" t="s">
        <v>993</v>
      </c>
      <c r="G706" s="237"/>
      <c r="H706" s="238" t="s">
        <v>1</v>
      </c>
      <c r="I706" s="240"/>
      <c r="J706" s="237"/>
      <c r="K706" s="237"/>
      <c r="L706" s="241"/>
      <c r="M706" s="242"/>
      <c r="N706" s="243"/>
      <c r="O706" s="243"/>
      <c r="P706" s="243"/>
      <c r="Q706" s="243"/>
      <c r="R706" s="243"/>
      <c r="S706" s="243"/>
      <c r="T706" s="244"/>
      <c r="AT706" s="245" t="s">
        <v>161</v>
      </c>
      <c r="AU706" s="245" t="s">
        <v>85</v>
      </c>
      <c r="AV706" s="15" t="s">
        <v>83</v>
      </c>
      <c r="AW706" s="15" t="s">
        <v>33</v>
      </c>
      <c r="AX706" s="15" t="s">
        <v>76</v>
      </c>
      <c r="AY706" s="245" t="s">
        <v>150</v>
      </c>
    </row>
    <row r="707" spans="1:65" s="15" customFormat="1">
      <c r="B707" s="236"/>
      <c r="C707" s="237"/>
      <c r="D707" s="205" t="s">
        <v>161</v>
      </c>
      <c r="E707" s="238" t="s">
        <v>1</v>
      </c>
      <c r="F707" s="239" t="s">
        <v>712</v>
      </c>
      <c r="G707" s="237"/>
      <c r="H707" s="238" t="s">
        <v>1</v>
      </c>
      <c r="I707" s="240"/>
      <c r="J707" s="237"/>
      <c r="K707" s="237"/>
      <c r="L707" s="241"/>
      <c r="M707" s="242"/>
      <c r="N707" s="243"/>
      <c r="O707" s="243"/>
      <c r="P707" s="243"/>
      <c r="Q707" s="243"/>
      <c r="R707" s="243"/>
      <c r="S707" s="243"/>
      <c r="T707" s="244"/>
      <c r="AT707" s="245" t="s">
        <v>161</v>
      </c>
      <c r="AU707" s="245" t="s">
        <v>85</v>
      </c>
      <c r="AV707" s="15" t="s">
        <v>83</v>
      </c>
      <c r="AW707" s="15" t="s">
        <v>33</v>
      </c>
      <c r="AX707" s="15" t="s">
        <v>76</v>
      </c>
      <c r="AY707" s="245" t="s">
        <v>150</v>
      </c>
    </row>
    <row r="708" spans="1:65" s="13" customFormat="1">
      <c r="B708" s="210"/>
      <c r="C708" s="211"/>
      <c r="D708" s="205" t="s">
        <v>161</v>
      </c>
      <c r="E708" s="212" t="s">
        <v>1</v>
      </c>
      <c r="F708" s="213" t="s">
        <v>994</v>
      </c>
      <c r="G708" s="211"/>
      <c r="H708" s="214">
        <v>3.6</v>
      </c>
      <c r="I708" s="215"/>
      <c r="J708" s="211"/>
      <c r="K708" s="211"/>
      <c r="L708" s="216"/>
      <c r="M708" s="217"/>
      <c r="N708" s="218"/>
      <c r="O708" s="218"/>
      <c r="P708" s="218"/>
      <c r="Q708" s="218"/>
      <c r="R708" s="218"/>
      <c r="S708" s="218"/>
      <c r="T708" s="219"/>
      <c r="AT708" s="220" t="s">
        <v>161</v>
      </c>
      <c r="AU708" s="220" t="s">
        <v>85</v>
      </c>
      <c r="AV708" s="13" t="s">
        <v>85</v>
      </c>
      <c r="AW708" s="13" t="s">
        <v>33</v>
      </c>
      <c r="AX708" s="13" t="s">
        <v>76</v>
      </c>
      <c r="AY708" s="220" t="s">
        <v>150</v>
      </c>
    </row>
    <row r="709" spans="1:65" s="13" customFormat="1">
      <c r="B709" s="210"/>
      <c r="C709" s="211"/>
      <c r="D709" s="205" t="s">
        <v>161</v>
      </c>
      <c r="E709" s="212" t="s">
        <v>1</v>
      </c>
      <c r="F709" s="213" t="s">
        <v>995</v>
      </c>
      <c r="G709" s="211"/>
      <c r="H709" s="214">
        <v>22.5</v>
      </c>
      <c r="I709" s="215"/>
      <c r="J709" s="211"/>
      <c r="K709" s="211"/>
      <c r="L709" s="216"/>
      <c r="M709" s="217"/>
      <c r="N709" s="218"/>
      <c r="O709" s="218"/>
      <c r="P709" s="218"/>
      <c r="Q709" s="218"/>
      <c r="R709" s="218"/>
      <c r="S709" s="218"/>
      <c r="T709" s="219"/>
      <c r="AT709" s="220" t="s">
        <v>161</v>
      </c>
      <c r="AU709" s="220" t="s">
        <v>85</v>
      </c>
      <c r="AV709" s="13" t="s">
        <v>85</v>
      </c>
      <c r="AW709" s="13" t="s">
        <v>33</v>
      </c>
      <c r="AX709" s="13" t="s">
        <v>76</v>
      </c>
      <c r="AY709" s="220" t="s">
        <v>150</v>
      </c>
    </row>
    <row r="710" spans="1:65" s="13" customFormat="1">
      <c r="B710" s="210"/>
      <c r="C710" s="211"/>
      <c r="D710" s="205" t="s">
        <v>161</v>
      </c>
      <c r="E710" s="212" t="s">
        <v>1</v>
      </c>
      <c r="F710" s="213" t="s">
        <v>996</v>
      </c>
      <c r="G710" s="211"/>
      <c r="H710" s="214">
        <v>18</v>
      </c>
      <c r="I710" s="215"/>
      <c r="J710" s="211"/>
      <c r="K710" s="211"/>
      <c r="L710" s="216"/>
      <c r="M710" s="217"/>
      <c r="N710" s="218"/>
      <c r="O710" s="218"/>
      <c r="P710" s="218"/>
      <c r="Q710" s="218"/>
      <c r="R710" s="218"/>
      <c r="S710" s="218"/>
      <c r="T710" s="219"/>
      <c r="AT710" s="220" t="s">
        <v>161</v>
      </c>
      <c r="AU710" s="220" t="s">
        <v>85</v>
      </c>
      <c r="AV710" s="13" t="s">
        <v>85</v>
      </c>
      <c r="AW710" s="13" t="s">
        <v>33</v>
      </c>
      <c r="AX710" s="13" t="s">
        <v>76</v>
      </c>
      <c r="AY710" s="220" t="s">
        <v>150</v>
      </c>
    </row>
    <row r="711" spans="1:65" s="15" customFormat="1">
      <c r="B711" s="236"/>
      <c r="C711" s="237"/>
      <c r="D711" s="205" t="s">
        <v>161</v>
      </c>
      <c r="E711" s="238" t="s">
        <v>1</v>
      </c>
      <c r="F711" s="239" t="s">
        <v>668</v>
      </c>
      <c r="G711" s="237"/>
      <c r="H711" s="238" t="s">
        <v>1</v>
      </c>
      <c r="I711" s="240"/>
      <c r="J711" s="237"/>
      <c r="K711" s="237"/>
      <c r="L711" s="241"/>
      <c r="M711" s="242"/>
      <c r="N711" s="243"/>
      <c r="O711" s="243"/>
      <c r="P711" s="243"/>
      <c r="Q711" s="243"/>
      <c r="R711" s="243"/>
      <c r="S711" s="243"/>
      <c r="T711" s="244"/>
      <c r="AT711" s="245" t="s">
        <v>161</v>
      </c>
      <c r="AU711" s="245" t="s">
        <v>85</v>
      </c>
      <c r="AV711" s="15" t="s">
        <v>83</v>
      </c>
      <c r="AW711" s="15" t="s">
        <v>33</v>
      </c>
      <c r="AX711" s="15" t="s">
        <v>76</v>
      </c>
      <c r="AY711" s="245" t="s">
        <v>150</v>
      </c>
    </row>
    <row r="712" spans="1:65" s="13" customFormat="1">
      <c r="B712" s="210"/>
      <c r="C712" s="211"/>
      <c r="D712" s="205" t="s">
        <v>161</v>
      </c>
      <c r="E712" s="212" t="s">
        <v>1</v>
      </c>
      <c r="F712" s="213" t="s">
        <v>997</v>
      </c>
      <c r="G712" s="211"/>
      <c r="H712" s="214">
        <v>25.5</v>
      </c>
      <c r="I712" s="215"/>
      <c r="J712" s="211"/>
      <c r="K712" s="211"/>
      <c r="L712" s="216"/>
      <c r="M712" s="217"/>
      <c r="N712" s="218"/>
      <c r="O712" s="218"/>
      <c r="P712" s="218"/>
      <c r="Q712" s="218"/>
      <c r="R712" s="218"/>
      <c r="S712" s="218"/>
      <c r="T712" s="219"/>
      <c r="AT712" s="220" t="s">
        <v>161</v>
      </c>
      <c r="AU712" s="220" t="s">
        <v>85</v>
      </c>
      <c r="AV712" s="13" t="s">
        <v>85</v>
      </c>
      <c r="AW712" s="13" t="s">
        <v>33</v>
      </c>
      <c r="AX712" s="13" t="s">
        <v>76</v>
      </c>
      <c r="AY712" s="220" t="s">
        <v>150</v>
      </c>
    </row>
    <row r="713" spans="1:65" s="13" customFormat="1">
      <c r="B713" s="210"/>
      <c r="C713" s="211"/>
      <c r="D713" s="205" t="s">
        <v>161</v>
      </c>
      <c r="E713" s="212" t="s">
        <v>1</v>
      </c>
      <c r="F713" s="213" t="s">
        <v>994</v>
      </c>
      <c r="G713" s="211"/>
      <c r="H713" s="214">
        <v>3.6</v>
      </c>
      <c r="I713" s="215"/>
      <c r="J713" s="211"/>
      <c r="K713" s="211"/>
      <c r="L713" s="216"/>
      <c r="M713" s="217"/>
      <c r="N713" s="218"/>
      <c r="O713" s="218"/>
      <c r="P713" s="218"/>
      <c r="Q713" s="218"/>
      <c r="R713" s="218"/>
      <c r="S713" s="218"/>
      <c r="T713" s="219"/>
      <c r="AT713" s="220" t="s">
        <v>161</v>
      </c>
      <c r="AU713" s="220" t="s">
        <v>85</v>
      </c>
      <c r="AV713" s="13" t="s">
        <v>85</v>
      </c>
      <c r="AW713" s="13" t="s">
        <v>33</v>
      </c>
      <c r="AX713" s="13" t="s">
        <v>76</v>
      </c>
      <c r="AY713" s="220" t="s">
        <v>150</v>
      </c>
    </row>
    <row r="714" spans="1:65" s="14" customFormat="1">
      <c r="B714" s="221"/>
      <c r="C714" s="222"/>
      <c r="D714" s="205" t="s">
        <v>161</v>
      </c>
      <c r="E714" s="223" t="s">
        <v>1</v>
      </c>
      <c r="F714" s="224" t="s">
        <v>163</v>
      </c>
      <c r="G714" s="222"/>
      <c r="H714" s="225">
        <v>73.2</v>
      </c>
      <c r="I714" s="226"/>
      <c r="J714" s="222"/>
      <c r="K714" s="222"/>
      <c r="L714" s="227"/>
      <c r="M714" s="228"/>
      <c r="N714" s="229"/>
      <c r="O714" s="229"/>
      <c r="P714" s="229"/>
      <c r="Q714" s="229"/>
      <c r="R714" s="229"/>
      <c r="S714" s="229"/>
      <c r="T714" s="230"/>
      <c r="AT714" s="231" t="s">
        <v>161</v>
      </c>
      <c r="AU714" s="231" t="s">
        <v>85</v>
      </c>
      <c r="AV714" s="14" t="s">
        <v>157</v>
      </c>
      <c r="AW714" s="14" t="s">
        <v>33</v>
      </c>
      <c r="AX714" s="14" t="s">
        <v>83</v>
      </c>
      <c r="AY714" s="231" t="s">
        <v>150</v>
      </c>
    </row>
    <row r="715" spans="1:65" s="2" customFormat="1" ht="33" customHeight="1">
      <c r="A715" s="35"/>
      <c r="B715" s="36"/>
      <c r="C715" s="192" t="s">
        <v>1010</v>
      </c>
      <c r="D715" s="192" t="s">
        <v>152</v>
      </c>
      <c r="E715" s="193" t="s">
        <v>1011</v>
      </c>
      <c r="F715" s="194" t="s">
        <v>1012</v>
      </c>
      <c r="G715" s="195" t="s">
        <v>490</v>
      </c>
      <c r="H715" s="196">
        <v>49</v>
      </c>
      <c r="I715" s="197"/>
      <c r="J715" s="198">
        <f>ROUND(I715*H715,2)</f>
        <v>0</v>
      </c>
      <c r="K715" s="194" t="s">
        <v>156</v>
      </c>
      <c r="L715" s="40"/>
      <c r="M715" s="199" t="s">
        <v>1</v>
      </c>
      <c r="N715" s="200" t="s">
        <v>41</v>
      </c>
      <c r="O715" s="72"/>
      <c r="P715" s="201">
        <f>O715*H715</f>
        <v>0</v>
      </c>
      <c r="Q715" s="201">
        <v>0</v>
      </c>
      <c r="R715" s="201">
        <f>Q715*H715</f>
        <v>0</v>
      </c>
      <c r="S715" s="201">
        <v>0</v>
      </c>
      <c r="T715" s="202">
        <f>S715*H715</f>
        <v>0</v>
      </c>
      <c r="U715" s="35"/>
      <c r="V715" s="35"/>
      <c r="W715" s="35"/>
      <c r="X715" s="35"/>
      <c r="Y715" s="35"/>
      <c r="Z715" s="35"/>
      <c r="AA715" s="35"/>
      <c r="AB715" s="35"/>
      <c r="AC715" s="35"/>
      <c r="AD715" s="35"/>
      <c r="AE715" s="35"/>
      <c r="AR715" s="203" t="s">
        <v>350</v>
      </c>
      <c r="AT715" s="203" t="s">
        <v>152</v>
      </c>
      <c r="AU715" s="203" t="s">
        <v>85</v>
      </c>
      <c r="AY715" s="18" t="s">
        <v>150</v>
      </c>
      <c r="BE715" s="204">
        <f>IF(N715="základní",J715,0)</f>
        <v>0</v>
      </c>
      <c r="BF715" s="204">
        <f>IF(N715="snížená",J715,0)</f>
        <v>0</v>
      </c>
      <c r="BG715" s="204">
        <f>IF(N715="zákl. přenesená",J715,0)</f>
        <v>0</v>
      </c>
      <c r="BH715" s="204">
        <f>IF(N715="sníž. přenesená",J715,0)</f>
        <v>0</v>
      </c>
      <c r="BI715" s="204">
        <f>IF(N715="nulová",J715,0)</f>
        <v>0</v>
      </c>
      <c r="BJ715" s="18" t="s">
        <v>83</v>
      </c>
      <c r="BK715" s="204">
        <f>ROUND(I715*H715,2)</f>
        <v>0</v>
      </c>
      <c r="BL715" s="18" t="s">
        <v>350</v>
      </c>
      <c r="BM715" s="203" t="s">
        <v>1013</v>
      </c>
    </row>
    <row r="716" spans="1:65" s="2" customFormat="1" ht="29.25">
      <c r="A716" s="35"/>
      <c r="B716" s="36"/>
      <c r="C716" s="37"/>
      <c r="D716" s="205" t="s">
        <v>159</v>
      </c>
      <c r="E716" s="37"/>
      <c r="F716" s="206" t="s">
        <v>1014</v>
      </c>
      <c r="G716" s="37"/>
      <c r="H716" s="37"/>
      <c r="I716" s="207"/>
      <c r="J716" s="37"/>
      <c r="K716" s="37"/>
      <c r="L716" s="40"/>
      <c r="M716" s="208"/>
      <c r="N716" s="209"/>
      <c r="O716" s="72"/>
      <c r="P716" s="72"/>
      <c r="Q716" s="72"/>
      <c r="R716" s="72"/>
      <c r="S716" s="72"/>
      <c r="T716" s="73"/>
      <c r="U716" s="35"/>
      <c r="V716" s="35"/>
      <c r="W716" s="35"/>
      <c r="X716" s="35"/>
      <c r="Y716" s="35"/>
      <c r="Z716" s="35"/>
      <c r="AA716" s="35"/>
      <c r="AB716" s="35"/>
      <c r="AC716" s="35"/>
      <c r="AD716" s="35"/>
      <c r="AE716" s="35"/>
      <c r="AT716" s="18" t="s">
        <v>159</v>
      </c>
      <c r="AU716" s="18" t="s">
        <v>85</v>
      </c>
    </row>
    <row r="717" spans="1:65" s="15" customFormat="1">
      <c r="B717" s="236"/>
      <c r="C717" s="237"/>
      <c r="D717" s="205" t="s">
        <v>161</v>
      </c>
      <c r="E717" s="238" t="s">
        <v>1</v>
      </c>
      <c r="F717" s="239" t="s">
        <v>993</v>
      </c>
      <c r="G717" s="237"/>
      <c r="H717" s="238" t="s">
        <v>1</v>
      </c>
      <c r="I717" s="240"/>
      <c r="J717" s="237"/>
      <c r="K717" s="237"/>
      <c r="L717" s="241"/>
      <c r="M717" s="242"/>
      <c r="N717" s="243"/>
      <c r="O717" s="243"/>
      <c r="P717" s="243"/>
      <c r="Q717" s="243"/>
      <c r="R717" s="243"/>
      <c r="S717" s="243"/>
      <c r="T717" s="244"/>
      <c r="AT717" s="245" t="s">
        <v>161</v>
      </c>
      <c r="AU717" s="245" t="s">
        <v>85</v>
      </c>
      <c r="AV717" s="15" t="s">
        <v>83</v>
      </c>
      <c r="AW717" s="15" t="s">
        <v>33</v>
      </c>
      <c r="AX717" s="15" t="s">
        <v>76</v>
      </c>
      <c r="AY717" s="245" t="s">
        <v>150</v>
      </c>
    </row>
    <row r="718" spans="1:65" s="15" customFormat="1">
      <c r="B718" s="236"/>
      <c r="C718" s="237"/>
      <c r="D718" s="205" t="s">
        <v>161</v>
      </c>
      <c r="E718" s="238" t="s">
        <v>1</v>
      </c>
      <c r="F718" s="239" t="s">
        <v>712</v>
      </c>
      <c r="G718" s="237"/>
      <c r="H718" s="238" t="s">
        <v>1</v>
      </c>
      <c r="I718" s="240"/>
      <c r="J718" s="237"/>
      <c r="K718" s="237"/>
      <c r="L718" s="241"/>
      <c r="M718" s="242"/>
      <c r="N718" s="243"/>
      <c r="O718" s="243"/>
      <c r="P718" s="243"/>
      <c r="Q718" s="243"/>
      <c r="R718" s="243"/>
      <c r="S718" s="243"/>
      <c r="T718" s="244"/>
      <c r="AT718" s="245" t="s">
        <v>161</v>
      </c>
      <c r="AU718" s="245" t="s">
        <v>85</v>
      </c>
      <c r="AV718" s="15" t="s">
        <v>83</v>
      </c>
      <c r="AW718" s="15" t="s">
        <v>33</v>
      </c>
      <c r="AX718" s="15" t="s">
        <v>76</v>
      </c>
      <c r="AY718" s="245" t="s">
        <v>150</v>
      </c>
    </row>
    <row r="719" spans="1:65" s="13" customFormat="1">
      <c r="B719" s="210"/>
      <c r="C719" s="211"/>
      <c r="D719" s="205" t="s">
        <v>161</v>
      </c>
      <c r="E719" s="212" t="s">
        <v>1</v>
      </c>
      <c r="F719" s="213" t="s">
        <v>157</v>
      </c>
      <c r="G719" s="211"/>
      <c r="H719" s="214">
        <v>4</v>
      </c>
      <c r="I719" s="215"/>
      <c r="J719" s="211"/>
      <c r="K719" s="211"/>
      <c r="L719" s="216"/>
      <c r="M719" s="217"/>
      <c r="N719" s="218"/>
      <c r="O719" s="218"/>
      <c r="P719" s="218"/>
      <c r="Q719" s="218"/>
      <c r="R719" s="218"/>
      <c r="S719" s="218"/>
      <c r="T719" s="219"/>
      <c r="AT719" s="220" t="s">
        <v>161</v>
      </c>
      <c r="AU719" s="220" t="s">
        <v>85</v>
      </c>
      <c r="AV719" s="13" t="s">
        <v>85</v>
      </c>
      <c r="AW719" s="13" t="s">
        <v>33</v>
      </c>
      <c r="AX719" s="13" t="s">
        <v>76</v>
      </c>
      <c r="AY719" s="220" t="s">
        <v>150</v>
      </c>
    </row>
    <row r="720" spans="1:65" s="13" customFormat="1">
      <c r="B720" s="210"/>
      <c r="C720" s="211"/>
      <c r="D720" s="205" t="s">
        <v>161</v>
      </c>
      <c r="E720" s="212" t="s">
        <v>1</v>
      </c>
      <c r="F720" s="213" t="s">
        <v>8</v>
      </c>
      <c r="G720" s="211"/>
      <c r="H720" s="214">
        <v>15</v>
      </c>
      <c r="I720" s="215"/>
      <c r="J720" s="211"/>
      <c r="K720" s="211"/>
      <c r="L720" s="216"/>
      <c r="M720" s="217"/>
      <c r="N720" s="218"/>
      <c r="O720" s="218"/>
      <c r="P720" s="218"/>
      <c r="Q720" s="218"/>
      <c r="R720" s="218"/>
      <c r="S720" s="218"/>
      <c r="T720" s="219"/>
      <c r="AT720" s="220" t="s">
        <v>161</v>
      </c>
      <c r="AU720" s="220" t="s">
        <v>85</v>
      </c>
      <c r="AV720" s="13" t="s">
        <v>85</v>
      </c>
      <c r="AW720" s="13" t="s">
        <v>33</v>
      </c>
      <c r="AX720" s="13" t="s">
        <v>76</v>
      </c>
      <c r="AY720" s="220" t="s">
        <v>150</v>
      </c>
    </row>
    <row r="721" spans="1:65" s="13" customFormat="1">
      <c r="B721" s="210"/>
      <c r="C721" s="211"/>
      <c r="D721" s="205" t="s">
        <v>161</v>
      </c>
      <c r="E721" s="212" t="s">
        <v>1</v>
      </c>
      <c r="F721" s="213" t="s">
        <v>300</v>
      </c>
      <c r="G721" s="211"/>
      <c r="H721" s="214">
        <v>9</v>
      </c>
      <c r="I721" s="215"/>
      <c r="J721" s="211"/>
      <c r="K721" s="211"/>
      <c r="L721" s="216"/>
      <c r="M721" s="217"/>
      <c r="N721" s="218"/>
      <c r="O721" s="218"/>
      <c r="P721" s="218"/>
      <c r="Q721" s="218"/>
      <c r="R721" s="218"/>
      <c r="S721" s="218"/>
      <c r="T721" s="219"/>
      <c r="AT721" s="220" t="s">
        <v>161</v>
      </c>
      <c r="AU721" s="220" t="s">
        <v>85</v>
      </c>
      <c r="AV721" s="13" t="s">
        <v>85</v>
      </c>
      <c r="AW721" s="13" t="s">
        <v>33</v>
      </c>
      <c r="AX721" s="13" t="s">
        <v>76</v>
      </c>
      <c r="AY721" s="220" t="s">
        <v>150</v>
      </c>
    </row>
    <row r="722" spans="1:65" s="15" customFormat="1">
      <c r="B722" s="236"/>
      <c r="C722" s="237"/>
      <c r="D722" s="205" t="s">
        <v>161</v>
      </c>
      <c r="E722" s="238" t="s">
        <v>1</v>
      </c>
      <c r="F722" s="239" t="s">
        <v>668</v>
      </c>
      <c r="G722" s="237"/>
      <c r="H722" s="238" t="s">
        <v>1</v>
      </c>
      <c r="I722" s="240"/>
      <c r="J722" s="237"/>
      <c r="K722" s="237"/>
      <c r="L722" s="241"/>
      <c r="M722" s="242"/>
      <c r="N722" s="243"/>
      <c r="O722" s="243"/>
      <c r="P722" s="243"/>
      <c r="Q722" s="243"/>
      <c r="R722" s="243"/>
      <c r="S722" s="243"/>
      <c r="T722" s="244"/>
      <c r="AT722" s="245" t="s">
        <v>161</v>
      </c>
      <c r="AU722" s="245" t="s">
        <v>85</v>
      </c>
      <c r="AV722" s="15" t="s">
        <v>83</v>
      </c>
      <c r="AW722" s="15" t="s">
        <v>33</v>
      </c>
      <c r="AX722" s="15" t="s">
        <v>76</v>
      </c>
      <c r="AY722" s="245" t="s">
        <v>150</v>
      </c>
    </row>
    <row r="723" spans="1:65" s="13" customFormat="1">
      <c r="B723" s="210"/>
      <c r="C723" s="211"/>
      <c r="D723" s="205" t="s">
        <v>161</v>
      </c>
      <c r="E723" s="212" t="s">
        <v>1</v>
      </c>
      <c r="F723" s="213" t="s">
        <v>355</v>
      </c>
      <c r="G723" s="211"/>
      <c r="H723" s="214">
        <v>17</v>
      </c>
      <c r="I723" s="215"/>
      <c r="J723" s="211"/>
      <c r="K723" s="211"/>
      <c r="L723" s="216"/>
      <c r="M723" s="217"/>
      <c r="N723" s="218"/>
      <c r="O723" s="218"/>
      <c r="P723" s="218"/>
      <c r="Q723" s="218"/>
      <c r="R723" s="218"/>
      <c r="S723" s="218"/>
      <c r="T723" s="219"/>
      <c r="AT723" s="220" t="s">
        <v>161</v>
      </c>
      <c r="AU723" s="220" t="s">
        <v>85</v>
      </c>
      <c r="AV723" s="13" t="s">
        <v>85</v>
      </c>
      <c r="AW723" s="13" t="s">
        <v>33</v>
      </c>
      <c r="AX723" s="13" t="s">
        <v>76</v>
      </c>
      <c r="AY723" s="220" t="s">
        <v>150</v>
      </c>
    </row>
    <row r="724" spans="1:65" s="13" customFormat="1">
      <c r="B724" s="210"/>
      <c r="C724" s="211"/>
      <c r="D724" s="205" t="s">
        <v>161</v>
      </c>
      <c r="E724" s="212" t="s">
        <v>1</v>
      </c>
      <c r="F724" s="213" t="s">
        <v>157</v>
      </c>
      <c r="G724" s="211"/>
      <c r="H724" s="214">
        <v>4</v>
      </c>
      <c r="I724" s="215"/>
      <c r="J724" s="211"/>
      <c r="K724" s="211"/>
      <c r="L724" s="216"/>
      <c r="M724" s="217"/>
      <c r="N724" s="218"/>
      <c r="O724" s="218"/>
      <c r="P724" s="218"/>
      <c r="Q724" s="218"/>
      <c r="R724" s="218"/>
      <c r="S724" s="218"/>
      <c r="T724" s="219"/>
      <c r="AT724" s="220" t="s">
        <v>161</v>
      </c>
      <c r="AU724" s="220" t="s">
        <v>85</v>
      </c>
      <c r="AV724" s="13" t="s">
        <v>85</v>
      </c>
      <c r="AW724" s="13" t="s">
        <v>33</v>
      </c>
      <c r="AX724" s="13" t="s">
        <v>76</v>
      </c>
      <c r="AY724" s="220" t="s">
        <v>150</v>
      </c>
    </row>
    <row r="725" spans="1:65" s="14" customFormat="1">
      <c r="B725" s="221"/>
      <c r="C725" s="222"/>
      <c r="D725" s="205" t="s">
        <v>161</v>
      </c>
      <c r="E725" s="223" t="s">
        <v>1</v>
      </c>
      <c r="F725" s="224" t="s">
        <v>163</v>
      </c>
      <c r="G725" s="222"/>
      <c r="H725" s="225">
        <v>49</v>
      </c>
      <c r="I725" s="226"/>
      <c r="J725" s="222"/>
      <c r="K725" s="222"/>
      <c r="L725" s="227"/>
      <c r="M725" s="228"/>
      <c r="N725" s="229"/>
      <c r="O725" s="229"/>
      <c r="P725" s="229"/>
      <c r="Q725" s="229"/>
      <c r="R725" s="229"/>
      <c r="S725" s="229"/>
      <c r="T725" s="230"/>
      <c r="AT725" s="231" t="s">
        <v>161</v>
      </c>
      <c r="AU725" s="231" t="s">
        <v>85</v>
      </c>
      <c r="AV725" s="14" t="s">
        <v>157</v>
      </c>
      <c r="AW725" s="14" t="s">
        <v>33</v>
      </c>
      <c r="AX725" s="14" t="s">
        <v>83</v>
      </c>
      <c r="AY725" s="231" t="s">
        <v>150</v>
      </c>
    </row>
    <row r="726" spans="1:65" s="2" customFormat="1" ht="16.5" customHeight="1">
      <c r="A726" s="35"/>
      <c r="B726" s="36"/>
      <c r="C726" s="192" t="s">
        <v>1015</v>
      </c>
      <c r="D726" s="192" t="s">
        <v>152</v>
      </c>
      <c r="E726" s="193" t="s">
        <v>1016</v>
      </c>
      <c r="F726" s="194" t="s">
        <v>1017</v>
      </c>
      <c r="G726" s="195" t="s">
        <v>363</v>
      </c>
      <c r="H726" s="196">
        <v>51.9</v>
      </c>
      <c r="I726" s="197"/>
      <c r="J726" s="198">
        <f>ROUND(I726*H726,2)</f>
        <v>0</v>
      </c>
      <c r="K726" s="194" t="s">
        <v>156</v>
      </c>
      <c r="L726" s="40"/>
      <c r="M726" s="199" t="s">
        <v>1</v>
      </c>
      <c r="N726" s="200" t="s">
        <v>41</v>
      </c>
      <c r="O726" s="72"/>
      <c r="P726" s="201">
        <f>O726*H726</f>
        <v>0</v>
      </c>
      <c r="Q726" s="201">
        <v>0</v>
      </c>
      <c r="R726" s="201">
        <f>Q726*H726</f>
        <v>0</v>
      </c>
      <c r="S726" s="201">
        <v>0</v>
      </c>
      <c r="T726" s="202">
        <f>S726*H726</f>
        <v>0</v>
      </c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  <c r="AR726" s="203" t="s">
        <v>350</v>
      </c>
      <c r="AT726" s="203" t="s">
        <v>152</v>
      </c>
      <c r="AU726" s="203" t="s">
        <v>85</v>
      </c>
      <c r="AY726" s="18" t="s">
        <v>150</v>
      </c>
      <c r="BE726" s="204">
        <f>IF(N726="základní",J726,0)</f>
        <v>0</v>
      </c>
      <c r="BF726" s="204">
        <f>IF(N726="snížená",J726,0)</f>
        <v>0</v>
      </c>
      <c r="BG726" s="204">
        <f>IF(N726="zákl. přenesená",J726,0)</f>
        <v>0</v>
      </c>
      <c r="BH726" s="204">
        <f>IF(N726="sníž. přenesená",J726,0)</f>
        <v>0</v>
      </c>
      <c r="BI726" s="204">
        <f>IF(N726="nulová",J726,0)</f>
        <v>0</v>
      </c>
      <c r="BJ726" s="18" t="s">
        <v>83</v>
      </c>
      <c r="BK726" s="204">
        <f>ROUND(I726*H726,2)</f>
        <v>0</v>
      </c>
      <c r="BL726" s="18" t="s">
        <v>350</v>
      </c>
      <c r="BM726" s="203" t="s">
        <v>1018</v>
      </c>
    </row>
    <row r="727" spans="1:65" s="2" customFormat="1">
      <c r="A727" s="35"/>
      <c r="B727" s="36"/>
      <c r="C727" s="37"/>
      <c r="D727" s="205" t="s">
        <v>159</v>
      </c>
      <c r="E727" s="37"/>
      <c r="F727" s="206" t="s">
        <v>1019</v>
      </c>
      <c r="G727" s="37"/>
      <c r="H727" s="37"/>
      <c r="I727" s="207"/>
      <c r="J727" s="37"/>
      <c r="K727" s="37"/>
      <c r="L727" s="40"/>
      <c r="M727" s="208"/>
      <c r="N727" s="209"/>
      <c r="O727" s="72"/>
      <c r="P727" s="72"/>
      <c r="Q727" s="72"/>
      <c r="R727" s="72"/>
      <c r="S727" s="72"/>
      <c r="T727" s="73"/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T727" s="18" t="s">
        <v>159</v>
      </c>
      <c r="AU727" s="18" t="s">
        <v>85</v>
      </c>
    </row>
    <row r="728" spans="1:65" s="15" customFormat="1">
      <c r="B728" s="236"/>
      <c r="C728" s="237"/>
      <c r="D728" s="205" t="s">
        <v>161</v>
      </c>
      <c r="E728" s="238" t="s">
        <v>1</v>
      </c>
      <c r="F728" s="239" t="s">
        <v>1020</v>
      </c>
      <c r="G728" s="237"/>
      <c r="H728" s="238" t="s">
        <v>1</v>
      </c>
      <c r="I728" s="240"/>
      <c r="J728" s="237"/>
      <c r="K728" s="237"/>
      <c r="L728" s="241"/>
      <c r="M728" s="242"/>
      <c r="N728" s="243"/>
      <c r="O728" s="243"/>
      <c r="P728" s="243"/>
      <c r="Q728" s="243"/>
      <c r="R728" s="243"/>
      <c r="S728" s="243"/>
      <c r="T728" s="244"/>
      <c r="AT728" s="245" t="s">
        <v>161</v>
      </c>
      <c r="AU728" s="245" t="s">
        <v>85</v>
      </c>
      <c r="AV728" s="15" t="s">
        <v>83</v>
      </c>
      <c r="AW728" s="15" t="s">
        <v>33</v>
      </c>
      <c r="AX728" s="15" t="s">
        <v>76</v>
      </c>
      <c r="AY728" s="245" t="s">
        <v>150</v>
      </c>
    </row>
    <row r="729" spans="1:65" s="13" customFormat="1">
      <c r="B729" s="210"/>
      <c r="C729" s="211"/>
      <c r="D729" s="205" t="s">
        <v>161</v>
      </c>
      <c r="E729" s="212" t="s">
        <v>1</v>
      </c>
      <c r="F729" s="213" t="s">
        <v>1003</v>
      </c>
      <c r="G729" s="211"/>
      <c r="H729" s="214">
        <v>28.8</v>
      </c>
      <c r="I729" s="215"/>
      <c r="J729" s="211"/>
      <c r="K729" s="211"/>
      <c r="L729" s="216"/>
      <c r="M729" s="217"/>
      <c r="N729" s="218"/>
      <c r="O729" s="218"/>
      <c r="P729" s="218"/>
      <c r="Q729" s="218"/>
      <c r="R729" s="218"/>
      <c r="S729" s="218"/>
      <c r="T729" s="219"/>
      <c r="AT729" s="220" t="s">
        <v>161</v>
      </c>
      <c r="AU729" s="220" t="s">
        <v>85</v>
      </c>
      <c r="AV729" s="13" t="s">
        <v>85</v>
      </c>
      <c r="AW729" s="13" t="s">
        <v>33</v>
      </c>
      <c r="AX729" s="13" t="s">
        <v>76</v>
      </c>
      <c r="AY729" s="220" t="s">
        <v>150</v>
      </c>
    </row>
    <row r="730" spans="1:65" s="13" customFormat="1">
      <c r="B730" s="210"/>
      <c r="C730" s="211"/>
      <c r="D730" s="205" t="s">
        <v>161</v>
      </c>
      <c r="E730" s="212" t="s">
        <v>1</v>
      </c>
      <c r="F730" s="213" t="s">
        <v>1004</v>
      </c>
      <c r="G730" s="211"/>
      <c r="H730" s="214">
        <v>23.1</v>
      </c>
      <c r="I730" s="215"/>
      <c r="J730" s="211"/>
      <c r="K730" s="211"/>
      <c r="L730" s="216"/>
      <c r="M730" s="217"/>
      <c r="N730" s="218"/>
      <c r="O730" s="218"/>
      <c r="P730" s="218"/>
      <c r="Q730" s="218"/>
      <c r="R730" s="218"/>
      <c r="S730" s="218"/>
      <c r="T730" s="219"/>
      <c r="AT730" s="220" t="s">
        <v>161</v>
      </c>
      <c r="AU730" s="220" t="s">
        <v>85</v>
      </c>
      <c r="AV730" s="13" t="s">
        <v>85</v>
      </c>
      <c r="AW730" s="13" t="s">
        <v>33</v>
      </c>
      <c r="AX730" s="13" t="s">
        <v>76</v>
      </c>
      <c r="AY730" s="220" t="s">
        <v>150</v>
      </c>
    </row>
    <row r="731" spans="1:65" s="14" customFormat="1">
      <c r="B731" s="221"/>
      <c r="C731" s="222"/>
      <c r="D731" s="205" t="s">
        <v>161</v>
      </c>
      <c r="E731" s="223" t="s">
        <v>1</v>
      </c>
      <c r="F731" s="224" t="s">
        <v>163</v>
      </c>
      <c r="G731" s="222"/>
      <c r="H731" s="225">
        <v>51.9</v>
      </c>
      <c r="I731" s="226"/>
      <c r="J731" s="222"/>
      <c r="K731" s="222"/>
      <c r="L731" s="227"/>
      <c r="M731" s="228"/>
      <c r="N731" s="229"/>
      <c r="O731" s="229"/>
      <c r="P731" s="229"/>
      <c r="Q731" s="229"/>
      <c r="R731" s="229"/>
      <c r="S731" s="229"/>
      <c r="T731" s="230"/>
      <c r="AT731" s="231" t="s">
        <v>161</v>
      </c>
      <c r="AU731" s="231" t="s">
        <v>85</v>
      </c>
      <c r="AV731" s="14" t="s">
        <v>157</v>
      </c>
      <c r="AW731" s="14" t="s">
        <v>33</v>
      </c>
      <c r="AX731" s="14" t="s">
        <v>83</v>
      </c>
      <c r="AY731" s="231" t="s">
        <v>150</v>
      </c>
    </row>
    <row r="732" spans="1:65" s="2" customFormat="1" ht="16.5" customHeight="1">
      <c r="A732" s="35"/>
      <c r="B732" s="36"/>
      <c r="C732" s="192" t="s">
        <v>1021</v>
      </c>
      <c r="D732" s="192" t="s">
        <v>152</v>
      </c>
      <c r="E732" s="193" t="s">
        <v>1022</v>
      </c>
      <c r="F732" s="194" t="s">
        <v>1023</v>
      </c>
      <c r="G732" s="195" t="s">
        <v>490</v>
      </c>
      <c r="H732" s="196">
        <v>7</v>
      </c>
      <c r="I732" s="197"/>
      <c r="J732" s="198">
        <f>ROUND(I732*H732,2)</f>
        <v>0</v>
      </c>
      <c r="K732" s="194" t="s">
        <v>156</v>
      </c>
      <c r="L732" s="40"/>
      <c r="M732" s="199" t="s">
        <v>1</v>
      </c>
      <c r="N732" s="200" t="s">
        <v>41</v>
      </c>
      <c r="O732" s="72"/>
      <c r="P732" s="201">
        <f>O732*H732</f>
        <v>0</v>
      </c>
      <c r="Q732" s="201">
        <v>0</v>
      </c>
      <c r="R732" s="201">
        <f>Q732*H732</f>
        <v>0</v>
      </c>
      <c r="S732" s="201">
        <v>0</v>
      </c>
      <c r="T732" s="202">
        <f>S732*H732</f>
        <v>0</v>
      </c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  <c r="AR732" s="203" t="s">
        <v>350</v>
      </c>
      <c r="AT732" s="203" t="s">
        <v>152</v>
      </c>
      <c r="AU732" s="203" t="s">
        <v>85</v>
      </c>
      <c r="AY732" s="18" t="s">
        <v>150</v>
      </c>
      <c r="BE732" s="204">
        <f>IF(N732="základní",J732,0)</f>
        <v>0</v>
      </c>
      <c r="BF732" s="204">
        <f>IF(N732="snížená",J732,0)</f>
        <v>0</v>
      </c>
      <c r="BG732" s="204">
        <f>IF(N732="zákl. přenesená",J732,0)</f>
        <v>0</v>
      </c>
      <c r="BH732" s="204">
        <f>IF(N732="sníž. přenesená",J732,0)</f>
        <v>0</v>
      </c>
      <c r="BI732" s="204">
        <f>IF(N732="nulová",J732,0)</f>
        <v>0</v>
      </c>
      <c r="BJ732" s="18" t="s">
        <v>83</v>
      </c>
      <c r="BK732" s="204">
        <f>ROUND(I732*H732,2)</f>
        <v>0</v>
      </c>
      <c r="BL732" s="18" t="s">
        <v>350</v>
      </c>
      <c r="BM732" s="203" t="s">
        <v>1024</v>
      </c>
    </row>
    <row r="733" spans="1:65" s="2" customFormat="1">
      <c r="A733" s="35"/>
      <c r="B733" s="36"/>
      <c r="C733" s="37"/>
      <c r="D733" s="205" t="s">
        <v>159</v>
      </c>
      <c r="E733" s="37"/>
      <c r="F733" s="206" t="s">
        <v>1025</v>
      </c>
      <c r="G733" s="37"/>
      <c r="H733" s="37"/>
      <c r="I733" s="207"/>
      <c r="J733" s="37"/>
      <c r="K733" s="37"/>
      <c r="L733" s="40"/>
      <c r="M733" s="208"/>
      <c r="N733" s="209"/>
      <c r="O733" s="72"/>
      <c r="P733" s="72"/>
      <c r="Q733" s="72"/>
      <c r="R733" s="72"/>
      <c r="S733" s="72"/>
      <c r="T733" s="73"/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T733" s="18" t="s">
        <v>159</v>
      </c>
      <c r="AU733" s="18" t="s">
        <v>85</v>
      </c>
    </row>
    <row r="734" spans="1:65" s="2" customFormat="1" ht="24.2" customHeight="1">
      <c r="A734" s="35"/>
      <c r="B734" s="36"/>
      <c r="C734" s="192" t="s">
        <v>1026</v>
      </c>
      <c r="D734" s="192" t="s">
        <v>152</v>
      </c>
      <c r="E734" s="193" t="s">
        <v>1027</v>
      </c>
      <c r="F734" s="194" t="s">
        <v>1028</v>
      </c>
      <c r="G734" s="195" t="s">
        <v>171</v>
      </c>
      <c r="H734" s="196">
        <v>0.16300000000000001</v>
      </c>
      <c r="I734" s="197"/>
      <c r="J734" s="198">
        <f>ROUND(I734*H734,2)</f>
        <v>0</v>
      </c>
      <c r="K734" s="194" t="s">
        <v>156</v>
      </c>
      <c r="L734" s="40"/>
      <c r="M734" s="199" t="s">
        <v>1</v>
      </c>
      <c r="N734" s="200" t="s">
        <v>41</v>
      </c>
      <c r="O734" s="72"/>
      <c r="P734" s="201">
        <f>O734*H734</f>
        <v>0</v>
      </c>
      <c r="Q734" s="201">
        <v>0</v>
      </c>
      <c r="R734" s="201">
        <f>Q734*H734</f>
        <v>0</v>
      </c>
      <c r="S734" s="201">
        <v>0</v>
      </c>
      <c r="T734" s="202">
        <f>S734*H734</f>
        <v>0</v>
      </c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R734" s="203" t="s">
        <v>350</v>
      </c>
      <c r="AT734" s="203" t="s">
        <v>152</v>
      </c>
      <c r="AU734" s="203" t="s">
        <v>85</v>
      </c>
      <c r="AY734" s="18" t="s">
        <v>150</v>
      </c>
      <c r="BE734" s="204">
        <f>IF(N734="základní",J734,0)</f>
        <v>0</v>
      </c>
      <c r="BF734" s="204">
        <f>IF(N734="snížená",J734,0)</f>
        <v>0</v>
      </c>
      <c r="BG734" s="204">
        <f>IF(N734="zákl. přenesená",J734,0)</f>
        <v>0</v>
      </c>
      <c r="BH734" s="204">
        <f>IF(N734="sníž. přenesená",J734,0)</f>
        <v>0</v>
      </c>
      <c r="BI734" s="204">
        <f>IF(N734="nulová",J734,0)</f>
        <v>0</v>
      </c>
      <c r="BJ734" s="18" t="s">
        <v>83</v>
      </c>
      <c r="BK734" s="204">
        <f>ROUND(I734*H734,2)</f>
        <v>0</v>
      </c>
      <c r="BL734" s="18" t="s">
        <v>350</v>
      </c>
      <c r="BM734" s="203" t="s">
        <v>1029</v>
      </c>
    </row>
    <row r="735" spans="1:65" s="2" customFormat="1" ht="29.25">
      <c r="A735" s="35"/>
      <c r="B735" s="36"/>
      <c r="C735" s="37"/>
      <c r="D735" s="205" t="s">
        <v>159</v>
      </c>
      <c r="E735" s="37"/>
      <c r="F735" s="206" t="s">
        <v>1030</v>
      </c>
      <c r="G735" s="37"/>
      <c r="H735" s="37"/>
      <c r="I735" s="207"/>
      <c r="J735" s="37"/>
      <c r="K735" s="37"/>
      <c r="L735" s="40"/>
      <c r="M735" s="208"/>
      <c r="N735" s="209"/>
      <c r="O735" s="72"/>
      <c r="P735" s="72"/>
      <c r="Q735" s="72"/>
      <c r="R735" s="72"/>
      <c r="S735" s="72"/>
      <c r="T735" s="73"/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T735" s="18" t="s">
        <v>159</v>
      </c>
      <c r="AU735" s="18" t="s">
        <v>85</v>
      </c>
    </row>
    <row r="736" spans="1:65" s="2" customFormat="1" ht="24.2" customHeight="1">
      <c r="A736" s="35"/>
      <c r="B736" s="36"/>
      <c r="C736" s="192" t="s">
        <v>1031</v>
      </c>
      <c r="D736" s="192" t="s">
        <v>152</v>
      </c>
      <c r="E736" s="193" t="s">
        <v>1032</v>
      </c>
      <c r="F736" s="194" t="s">
        <v>1033</v>
      </c>
      <c r="G736" s="195" t="s">
        <v>171</v>
      </c>
      <c r="H736" s="196">
        <v>0.16300000000000001</v>
      </c>
      <c r="I736" s="197"/>
      <c r="J736" s="198">
        <f>ROUND(I736*H736,2)</f>
        <v>0</v>
      </c>
      <c r="K736" s="194" t="s">
        <v>156</v>
      </c>
      <c r="L736" s="40"/>
      <c r="M736" s="199" t="s">
        <v>1</v>
      </c>
      <c r="N736" s="200" t="s">
        <v>41</v>
      </c>
      <c r="O736" s="72"/>
      <c r="P736" s="201">
        <f>O736*H736</f>
        <v>0</v>
      </c>
      <c r="Q736" s="201">
        <v>0</v>
      </c>
      <c r="R736" s="201">
        <f>Q736*H736</f>
        <v>0</v>
      </c>
      <c r="S736" s="201">
        <v>0</v>
      </c>
      <c r="T736" s="202">
        <f>S736*H736</f>
        <v>0</v>
      </c>
      <c r="U736" s="35"/>
      <c r="V736" s="35"/>
      <c r="W736" s="35"/>
      <c r="X736" s="35"/>
      <c r="Y736" s="35"/>
      <c r="Z736" s="35"/>
      <c r="AA736" s="35"/>
      <c r="AB736" s="35"/>
      <c r="AC736" s="35"/>
      <c r="AD736" s="35"/>
      <c r="AE736" s="35"/>
      <c r="AR736" s="203" t="s">
        <v>350</v>
      </c>
      <c r="AT736" s="203" t="s">
        <v>152</v>
      </c>
      <c r="AU736" s="203" t="s">
        <v>85</v>
      </c>
      <c r="AY736" s="18" t="s">
        <v>150</v>
      </c>
      <c r="BE736" s="204">
        <f>IF(N736="základní",J736,0)</f>
        <v>0</v>
      </c>
      <c r="BF736" s="204">
        <f>IF(N736="snížená",J736,0)</f>
        <v>0</v>
      </c>
      <c r="BG736" s="204">
        <f>IF(N736="zákl. přenesená",J736,0)</f>
        <v>0</v>
      </c>
      <c r="BH736" s="204">
        <f>IF(N736="sníž. přenesená",J736,0)</f>
        <v>0</v>
      </c>
      <c r="BI736" s="204">
        <f>IF(N736="nulová",J736,0)</f>
        <v>0</v>
      </c>
      <c r="BJ736" s="18" t="s">
        <v>83</v>
      </c>
      <c r="BK736" s="204">
        <f>ROUND(I736*H736,2)</f>
        <v>0</v>
      </c>
      <c r="BL736" s="18" t="s">
        <v>350</v>
      </c>
      <c r="BM736" s="203" t="s">
        <v>1034</v>
      </c>
    </row>
    <row r="737" spans="1:65" s="2" customFormat="1" ht="29.25">
      <c r="A737" s="35"/>
      <c r="B737" s="36"/>
      <c r="C737" s="37"/>
      <c r="D737" s="205" t="s">
        <v>159</v>
      </c>
      <c r="E737" s="37"/>
      <c r="F737" s="206" t="s">
        <v>1035</v>
      </c>
      <c r="G737" s="37"/>
      <c r="H737" s="37"/>
      <c r="I737" s="207"/>
      <c r="J737" s="37"/>
      <c r="K737" s="37"/>
      <c r="L737" s="40"/>
      <c r="M737" s="208"/>
      <c r="N737" s="209"/>
      <c r="O737" s="72"/>
      <c r="P737" s="72"/>
      <c r="Q737" s="72"/>
      <c r="R737" s="72"/>
      <c r="S737" s="72"/>
      <c r="T737" s="73"/>
      <c r="U737" s="35"/>
      <c r="V737" s="35"/>
      <c r="W737" s="35"/>
      <c r="X737" s="35"/>
      <c r="Y737" s="35"/>
      <c r="Z737" s="35"/>
      <c r="AA737" s="35"/>
      <c r="AB737" s="35"/>
      <c r="AC737" s="35"/>
      <c r="AD737" s="35"/>
      <c r="AE737" s="35"/>
      <c r="AT737" s="18" t="s">
        <v>159</v>
      </c>
      <c r="AU737" s="18" t="s">
        <v>85</v>
      </c>
    </row>
    <row r="738" spans="1:65" s="12" customFormat="1" ht="22.9" customHeight="1">
      <c r="B738" s="176"/>
      <c r="C738" s="177"/>
      <c r="D738" s="178" t="s">
        <v>75</v>
      </c>
      <c r="E738" s="190" t="s">
        <v>1036</v>
      </c>
      <c r="F738" s="190" t="s">
        <v>1037</v>
      </c>
      <c r="G738" s="177"/>
      <c r="H738" s="177"/>
      <c r="I738" s="180"/>
      <c r="J738" s="191">
        <f>BK738</f>
        <v>0</v>
      </c>
      <c r="K738" s="177"/>
      <c r="L738" s="182"/>
      <c r="M738" s="183"/>
      <c r="N738" s="184"/>
      <c r="O738" s="184"/>
      <c r="P738" s="185">
        <f>SUM(P739:P886)</f>
        <v>0</v>
      </c>
      <c r="Q738" s="184"/>
      <c r="R738" s="185">
        <f>SUM(R739:R886)</f>
        <v>3.0932890000000004</v>
      </c>
      <c r="S738" s="184"/>
      <c r="T738" s="186">
        <f>SUM(T739:T886)</f>
        <v>0.33700000000000002</v>
      </c>
      <c r="AR738" s="187" t="s">
        <v>85</v>
      </c>
      <c r="AT738" s="188" t="s">
        <v>75</v>
      </c>
      <c r="AU738" s="188" t="s">
        <v>83</v>
      </c>
      <c r="AY738" s="187" t="s">
        <v>150</v>
      </c>
      <c r="BK738" s="189">
        <f>SUM(BK739:BK886)</f>
        <v>0</v>
      </c>
    </row>
    <row r="739" spans="1:65" s="2" customFormat="1" ht="24.2" customHeight="1">
      <c r="A739" s="35"/>
      <c r="B739" s="36"/>
      <c r="C739" s="192" t="s">
        <v>1038</v>
      </c>
      <c r="D739" s="192" t="s">
        <v>152</v>
      </c>
      <c r="E739" s="193" t="s">
        <v>1039</v>
      </c>
      <c r="F739" s="194" t="s">
        <v>1040</v>
      </c>
      <c r="G739" s="195" t="s">
        <v>490</v>
      </c>
      <c r="H739" s="196">
        <v>15</v>
      </c>
      <c r="I739" s="197"/>
      <c r="J739" s="198">
        <f>ROUND(I739*H739,2)</f>
        <v>0</v>
      </c>
      <c r="K739" s="194" t="s">
        <v>156</v>
      </c>
      <c r="L739" s="40"/>
      <c r="M739" s="199" t="s">
        <v>1</v>
      </c>
      <c r="N739" s="200" t="s">
        <v>41</v>
      </c>
      <c r="O739" s="72"/>
      <c r="P739" s="201">
        <f>O739*H739</f>
        <v>0</v>
      </c>
      <c r="Q739" s="201">
        <v>0</v>
      </c>
      <c r="R739" s="201">
        <f>Q739*H739</f>
        <v>0</v>
      </c>
      <c r="S739" s="201">
        <v>5.0000000000000001E-3</v>
      </c>
      <c r="T739" s="202">
        <f>S739*H739</f>
        <v>7.4999999999999997E-2</v>
      </c>
      <c r="U739" s="35"/>
      <c r="V739" s="35"/>
      <c r="W739" s="35"/>
      <c r="X739" s="35"/>
      <c r="Y739" s="35"/>
      <c r="Z739" s="35"/>
      <c r="AA739" s="35"/>
      <c r="AB739" s="35"/>
      <c r="AC739" s="35"/>
      <c r="AD739" s="35"/>
      <c r="AE739" s="35"/>
      <c r="AR739" s="203" t="s">
        <v>350</v>
      </c>
      <c r="AT739" s="203" t="s">
        <v>152</v>
      </c>
      <c r="AU739" s="203" t="s">
        <v>85</v>
      </c>
      <c r="AY739" s="18" t="s">
        <v>150</v>
      </c>
      <c r="BE739" s="204">
        <f>IF(N739="základní",J739,0)</f>
        <v>0</v>
      </c>
      <c r="BF739" s="204">
        <f>IF(N739="snížená",J739,0)</f>
        <v>0</v>
      </c>
      <c r="BG739" s="204">
        <f>IF(N739="zákl. přenesená",J739,0)</f>
        <v>0</v>
      </c>
      <c r="BH739" s="204">
        <f>IF(N739="sníž. přenesená",J739,0)</f>
        <v>0</v>
      </c>
      <c r="BI739" s="204">
        <f>IF(N739="nulová",J739,0)</f>
        <v>0</v>
      </c>
      <c r="BJ739" s="18" t="s">
        <v>83</v>
      </c>
      <c r="BK739" s="204">
        <f>ROUND(I739*H739,2)</f>
        <v>0</v>
      </c>
      <c r="BL739" s="18" t="s">
        <v>350</v>
      </c>
      <c r="BM739" s="203" t="s">
        <v>1041</v>
      </c>
    </row>
    <row r="740" spans="1:65" s="2" customFormat="1" ht="19.5">
      <c r="A740" s="35"/>
      <c r="B740" s="36"/>
      <c r="C740" s="37"/>
      <c r="D740" s="205" t="s">
        <v>159</v>
      </c>
      <c r="E740" s="37"/>
      <c r="F740" s="206" t="s">
        <v>1042</v>
      </c>
      <c r="G740" s="37"/>
      <c r="H740" s="37"/>
      <c r="I740" s="207"/>
      <c r="J740" s="37"/>
      <c r="K740" s="37"/>
      <c r="L740" s="40"/>
      <c r="M740" s="208"/>
      <c r="N740" s="209"/>
      <c r="O740" s="72"/>
      <c r="P740" s="72"/>
      <c r="Q740" s="72"/>
      <c r="R740" s="72"/>
      <c r="S740" s="72"/>
      <c r="T740" s="73"/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  <c r="AT740" s="18" t="s">
        <v>159</v>
      </c>
      <c r="AU740" s="18" t="s">
        <v>85</v>
      </c>
    </row>
    <row r="741" spans="1:65" s="15" customFormat="1">
      <c r="B741" s="236"/>
      <c r="C741" s="237"/>
      <c r="D741" s="205" t="s">
        <v>161</v>
      </c>
      <c r="E741" s="238" t="s">
        <v>1</v>
      </c>
      <c r="F741" s="239" t="s">
        <v>668</v>
      </c>
      <c r="G741" s="237"/>
      <c r="H741" s="238" t="s">
        <v>1</v>
      </c>
      <c r="I741" s="240"/>
      <c r="J741" s="237"/>
      <c r="K741" s="237"/>
      <c r="L741" s="241"/>
      <c r="M741" s="242"/>
      <c r="N741" s="243"/>
      <c r="O741" s="243"/>
      <c r="P741" s="243"/>
      <c r="Q741" s="243"/>
      <c r="R741" s="243"/>
      <c r="S741" s="243"/>
      <c r="T741" s="244"/>
      <c r="AT741" s="245" t="s">
        <v>161</v>
      </c>
      <c r="AU741" s="245" t="s">
        <v>85</v>
      </c>
      <c r="AV741" s="15" t="s">
        <v>83</v>
      </c>
      <c r="AW741" s="15" t="s">
        <v>33</v>
      </c>
      <c r="AX741" s="15" t="s">
        <v>76</v>
      </c>
      <c r="AY741" s="245" t="s">
        <v>150</v>
      </c>
    </row>
    <row r="742" spans="1:65" s="13" customFormat="1">
      <c r="B742" s="210"/>
      <c r="C742" s="211"/>
      <c r="D742" s="205" t="s">
        <v>161</v>
      </c>
      <c r="E742" s="212" t="s">
        <v>1</v>
      </c>
      <c r="F742" s="213" t="s">
        <v>1043</v>
      </c>
      <c r="G742" s="211"/>
      <c r="H742" s="214">
        <v>15</v>
      </c>
      <c r="I742" s="215"/>
      <c r="J742" s="211"/>
      <c r="K742" s="211"/>
      <c r="L742" s="216"/>
      <c r="M742" s="217"/>
      <c r="N742" s="218"/>
      <c r="O742" s="218"/>
      <c r="P742" s="218"/>
      <c r="Q742" s="218"/>
      <c r="R742" s="218"/>
      <c r="S742" s="218"/>
      <c r="T742" s="219"/>
      <c r="AT742" s="220" t="s">
        <v>161</v>
      </c>
      <c r="AU742" s="220" t="s">
        <v>85</v>
      </c>
      <c r="AV742" s="13" t="s">
        <v>85</v>
      </c>
      <c r="AW742" s="13" t="s">
        <v>33</v>
      </c>
      <c r="AX742" s="13" t="s">
        <v>76</v>
      </c>
      <c r="AY742" s="220" t="s">
        <v>150</v>
      </c>
    </row>
    <row r="743" spans="1:65" s="14" customFormat="1">
      <c r="B743" s="221"/>
      <c r="C743" s="222"/>
      <c r="D743" s="205" t="s">
        <v>161</v>
      </c>
      <c r="E743" s="223" t="s">
        <v>1</v>
      </c>
      <c r="F743" s="224" t="s">
        <v>163</v>
      </c>
      <c r="G743" s="222"/>
      <c r="H743" s="225">
        <v>15</v>
      </c>
      <c r="I743" s="226"/>
      <c r="J743" s="222"/>
      <c r="K743" s="222"/>
      <c r="L743" s="227"/>
      <c r="M743" s="228"/>
      <c r="N743" s="229"/>
      <c r="O743" s="229"/>
      <c r="P743" s="229"/>
      <c r="Q743" s="229"/>
      <c r="R743" s="229"/>
      <c r="S743" s="229"/>
      <c r="T743" s="230"/>
      <c r="AT743" s="231" t="s">
        <v>161</v>
      </c>
      <c r="AU743" s="231" t="s">
        <v>85</v>
      </c>
      <c r="AV743" s="14" t="s">
        <v>157</v>
      </c>
      <c r="AW743" s="14" t="s">
        <v>33</v>
      </c>
      <c r="AX743" s="14" t="s">
        <v>83</v>
      </c>
      <c r="AY743" s="231" t="s">
        <v>150</v>
      </c>
    </row>
    <row r="744" spans="1:65" s="2" customFormat="1" ht="24.2" customHeight="1">
      <c r="A744" s="35"/>
      <c r="B744" s="36"/>
      <c r="C744" s="192" t="s">
        <v>1044</v>
      </c>
      <c r="D744" s="192" t="s">
        <v>152</v>
      </c>
      <c r="E744" s="193" t="s">
        <v>1045</v>
      </c>
      <c r="F744" s="194" t="s">
        <v>1046</v>
      </c>
      <c r="G744" s="195" t="s">
        <v>265</v>
      </c>
      <c r="H744" s="196">
        <v>5.31</v>
      </c>
      <c r="I744" s="197"/>
      <c r="J744" s="198">
        <f>ROUND(I744*H744,2)</f>
        <v>0</v>
      </c>
      <c r="K744" s="194" t="s">
        <v>156</v>
      </c>
      <c r="L744" s="40"/>
      <c r="M744" s="199" t="s">
        <v>1</v>
      </c>
      <c r="N744" s="200" t="s">
        <v>41</v>
      </c>
      <c r="O744" s="72"/>
      <c r="P744" s="201">
        <f>O744*H744</f>
        <v>0</v>
      </c>
      <c r="Q744" s="201">
        <v>2.7E-4</v>
      </c>
      <c r="R744" s="201">
        <f>Q744*H744</f>
        <v>1.4337E-3</v>
      </c>
      <c r="S744" s="201">
        <v>0</v>
      </c>
      <c r="T744" s="202">
        <f>S744*H744</f>
        <v>0</v>
      </c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R744" s="203" t="s">
        <v>350</v>
      </c>
      <c r="AT744" s="203" t="s">
        <v>152</v>
      </c>
      <c r="AU744" s="203" t="s">
        <v>85</v>
      </c>
      <c r="AY744" s="18" t="s">
        <v>150</v>
      </c>
      <c r="BE744" s="204">
        <f>IF(N744="základní",J744,0)</f>
        <v>0</v>
      </c>
      <c r="BF744" s="204">
        <f>IF(N744="snížená",J744,0)</f>
        <v>0</v>
      </c>
      <c r="BG744" s="204">
        <f>IF(N744="zákl. přenesená",J744,0)</f>
        <v>0</v>
      </c>
      <c r="BH744" s="204">
        <f>IF(N744="sníž. přenesená",J744,0)</f>
        <v>0</v>
      </c>
      <c r="BI744" s="204">
        <f>IF(N744="nulová",J744,0)</f>
        <v>0</v>
      </c>
      <c r="BJ744" s="18" t="s">
        <v>83</v>
      </c>
      <c r="BK744" s="204">
        <f>ROUND(I744*H744,2)</f>
        <v>0</v>
      </c>
      <c r="BL744" s="18" t="s">
        <v>350</v>
      </c>
      <c r="BM744" s="203" t="s">
        <v>1047</v>
      </c>
    </row>
    <row r="745" spans="1:65" s="2" customFormat="1" ht="19.5">
      <c r="A745" s="35"/>
      <c r="B745" s="36"/>
      <c r="C745" s="37"/>
      <c r="D745" s="205" t="s">
        <v>159</v>
      </c>
      <c r="E745" s="37"/>
      <c r="F745" s="206" t="s">
        <v>1048</v>
      </c>
      <c r="G745" s="37"/>
      <c r="H745" s="37"/>
      <c r="I745" s="207"/>
      <c r="J745" s="37"/>
      <c r="K745" s="37"/>
      <c r="L745" s="40"/>
      <c r="M745" s="208"/>
      <c r="N745" s="209"/>
      <c r="O745" s="72"/>
      <c r="P745" s="72"/>
      <c r="Q745" s="72"/>
      <c r="R745" s="72"/>
      <c r="S745" s="72"/>
      <c r="T745" s="73"/>
      <c r="U745" s="35"/>
      <c r="V745" s="35"/>
      <c r="W745" s="35"/>
      <c r="X745" s="35"/>
      <c r="Y745" s="35"/>
      <c r="Z745" s="35"/>
      <c r="AA745" s="35"/>
      <c r="AB745" s="35"/>
      <c r="AC745" s="35"/>
      <c r="AD745" s="35"/>
      <c r="AE745" s="35"/>
      <c r="AT745" s="18" t="s">
        <v>159</v>
      </c>
      <c r="AU745" s="18" t="s">
        <v>85</v>
      </c>
    </row>
    <row r="746" spans="1:65" s="13" customFormat="1">
      <c r="B746" s="210"/>
      <c r="C746" s="211"/>
      <c r="D746" s="205" t="s">
        <v>161</v>
      </c>
      <c r="E746" s="212" t="s">
        <v>1</v>
      </c>
      <c r="F746" s="213" t="s">
        <v>433</v>
      </c>
      <c r="G746" s="211"/>
      <c r="H746" s="214">
        <v>5.31</v>
      </c>
      <c r="I746" s="215"/>
      <c r="J746" s="211"/>
      <c r="K746" s="211"/>
      <c r="L746" s="216"/>
      <c r="M746" s="217"/>
      <c r="N746" s="218"/>
      <c r="O746" s="218"/>
      <c r="P746" s="218"/>
      <c r="Q746" s="218"/>
      <c r="R746" s="218"/>
      <c r="S746" s="218"/>
      <c r="T746" s="219"/>
      <c r="AT746" s="220" t="s">
        <v>161</v>
      </c>
      <c r="AU746" s="220" t="s">
        <v>85</v>
      </c>
      <c r="AV746" s="13" t="s">
        <v>85</v>
      </c>
      <c r="AW746" s="13" t="s">
        <v>33</v>
      </c>
      <c r="AX746" s="13" t="s">
        <v>76</v>
      </c>
      <c r="AY746" s="220" t="s">
        <v>150</v>
      </c>
    </row>
    <row r="747" spans="1:65" s="14" customFormat="1">
      <c r="B747" s="221"/>
      <c r="C747" s="222"/>
      <c r="D747" s="205" t="s">
        <v>161</v>
      </c>
      <c r="E747" s="223" t="s">
        <v>1</v>
      </c>
      <c r="F747" s="224" t="s">
        <v>163</v>
      </c>
      <c r="G747" s="222"/>
      <c r="H747" s="225">
        <v>5.31</v>
      </c>
      <c r="I747" s="226"/>
      <c r="J747" s="222"/>
      <c r="K747" s="222"/>
      <c r="L747" s="227"/>
      <c r="M747" s="228"/>
      <c r="N747" s="229"/>
      <c r="O747" s="229"/>
      <c r="P747" s="229"/>
      <c r="Q747" s="229"/>
      <c r="R747" s="229"/>
      <c r="S747" s="229"/>
      <c r="T747" s="230"/>
      <c r="AT747" s="231" t="s">
        <v>161</v>
      </c>
      <c r="AU747" s="231" t="s">
        <v>85</v>
      </c>
      <c r="AV747" s="14" t="s">
        <v>157</v>
      </c>
      <c r="AW747" s="14" t="s">
        <v>33</v>
      </c>
      <c r="AX747" s="14" t="s">
        <v>83</v>
      </c>
      <c r="AY747" s="231" t="s">
        <v>150</v>
      </c>
    </row>
    <row r="748" spans="1:65" s="2" customFormat="1" ht="24.2" customHeight="1">
      <c r="A748" s="35"/>
      <c r="B748" s="36"/>
      <c r="C748" s="246" t="s">
        <v>1049</v>
      </c>
      <c r="D748" s="246" t="s">
        <v>289</v>
      </c>
      <c r="E748" s="247" t="s">
        <v>1050</v>
      </c>
      <c r="F748" s="248" t="s">
        <v>1051</v>
      </c>
      <c r="G748" s="249" t="s">
        <v>265</v>
      </c>
      <c r="H748" s="250">
        <v>5.31</v>
      </c>
      <c r="I748" s="251"/>
      <c r="J748" s="252">
        <f>ROUND(I748*H748,2)</f>
        <v>0</v>
      </c>
      <c r="K748" s="248" t="s">
        <v>156</v>
      </c>
      <c r="L748" s="253"/>
      <c r="M748" s="254" t="s">
        <v>1</v>
      </c>
      <c r="N748" s="255" t="s">
        <v>41</v>
      </c>
      <c r="O748" s="72"/>
      <c r="P748" s="201">
        <f>O748*H748</f>
        <v>0</v>
      </c>
      <c r="Q748" s="201">
        <v>3.056E-2</v>
      </c>
      <c r="R748" s="201">
        <f>Q748*H748</f>
        <v>0.16227359999999999</v>
      </c>
      <c r="S748" s="201">
        <v>0</v>
      </c>
      <c r="T748" s="202">
        <f>S748*H748</f>
        <v>0</v>
      </c>
      <c r="U748" s="35"/>
      <c r="V748" s="35"/>
      <c r="W748" s="35"/>
      <c r="X748" s="35"/>
      <c r="Y748" s="35"/>
      <c r="Z748" s="35"/>
      <c r="AA748" s="35"/>
      <c r="AB748" s="35"/>
      <c r="AC748" s="35"/>
      <c r="AD748" s="35"/>
      <c r="AE748" s="35"/>
      <c r="AR748" s="203" t="s">
        <v>475</v>
      </c>
      <c r="AT748" s="203" t="s">
        <v>289</v>
      </c>
      <c r="AU748" s="203" t="s">
        <v>85</v>
      </c>
      <c r="AY748" s="18" t="s">
        <v>150</v>
      </c>
      <c r="BE748" s="204">
        <f>IF(N748="základní",J748,0)</f>
        <v>0</v>
      </c>
      <c r="BF748" s="204">
        <f>IF(N748="snížená",J748,0)</f>
        <v>0</v>
      </c>
      <c r="BG748" s="204">
        <f>IF(N748="zákl. přenesená",J748,0)</f>
        <v>0</v>
      </c>
      <c r="BH748" s="204">
        <f>IF(N748="sníž. přenesená",J748,0)</f>
        <v>0</v>
      </c>
      <c r="BI748" s="204">
        <f>IF(N748="nulová",J748,0)</f>
        <v>0</v>
      </c>
      <c r="BJ748" s="18" t="s">
        <v>83</v>
      </c>
      <c r="BK748" s="204">
        <f>ROUND(I748*H748,2)</f>
        <v>0</v>
      </c>
      <c r="BL748" s="18" t="s">
        <v>350</v>
      </c>
      <c r="BM748" s="203" t="s">
        <v>1052</v>
      </c>
    </row>
    <row r="749" spans="1:65" s="2" customFormat="1" ht="19.5">
      <c r="A749" s="35"/>
      <c r="B749" s="36"/>
      <c r="C749" s="37"/>
      <c r="D749" s="205" t="s">
        <v>159</v>
      </c>
      <c r="E749" s="37"/>
      <c r="F749" s="206" t="s">
        <v>1051</v>
      </c>
      <c r="G749" s="37"/>
      <c r="H749" s="37"/>
      <c r="I749" s="207"/>
      <c r="J749" s="37"/>
      <c r="K749" s="37"/>
      <c r="L749" s="40"/>
      <c r="M749" s="208"/>
      <c r="N749" s="209"/>
      <c r="O749" s="72"/>
      <c r="P749" s="72"/>
      <c r="Q749" s="72"/>
      <c r="R749" s="72"/>
      <c r="S749" s="72"/>
      <c r="T749" s="73"/>
      <c r="U749" s="35"/>
      <c r="V749" s="35"/>
      <c r="W749" s="35"/>
      <c r="X749" s="35"/>
      <c r="Y749" s="35"/>
      <c r="Z749" s="35"/>
      <c r="AA749" s="35"/>
      <c r="AB749" s="35"/>
      <c r="AC749" s="35"/>
      <c r="AD749" s="35"/>
      <c r="AE749" s="35"/>
      <c r="AT749" s="18" t="s">
        <v>159</v>
      </c>
      <c r="AU749" s="18" t="s">
        <v>85</v>
      </c>
    </row>
    <row r="750" spans="1:65" s="2" customFormat="1" ht="19.5">
      <c r="A750" s="35"/>
      <c r="B750" s="36"/>
      <c r="C750" s="37"/>
      <c r="D750" s="205" t="s">
        <v>499</v>
      </c>
      <c r="E750" s="37"/>
      <c r="F750" s="256" t="s">
        <v>500</v>
      </c>
      <c r="G750" s="37"/>
      <c r="H750" s="37"/>
      <c r="I750" s="207"/>
      <c r="J750" s="37"/>
      <c r="K750" s="37"/>
      <c r="L750" s="40"/>
      <c r="M750" s="208"/>
      <c r="N750" s="209"/>
      <c r="O750" s="72"/>
      <c r="P750" s="72"/>
      <c r="Q750" s="72"/>
      <c r="R750" s="72"/>
      <c r="S750" s="72"/>
      <c r="T750" s="73"/>
      <c r="U750" s="35"/>
      <c r="V750" s="35"/>
      <c r="W750" s="35"/>
      <c r="X750" s="35"/>
      <c r="Y750" s="35"/>
      <c r="Z750" s="35"/>
      <c r="AA750" s="35"/>
      <c r="AB750" s="35"/>
      <c r="AC750" s="35"/>
      <c r="AD750" s="35"/>
      <c r="AE750" s="35"/>
      <c r="AT750" s="18" t="s">
        <v>499</v>
      </c>
      <c r="AU750" s="18" t="s">
        <v>85</v>
      </c>
    </row>
    <row r="751" spans="1:65" s="2" customFormat="1" ht="24.2" customHeight="1">
      <c r="A751" s="35"/>
      <c r="B751" s="36"/>
      <c r="C751" s="192" t="s">
        <v>1053</v>
      </c>
      <c r="D751" s="192" t="s">
        <v>152</v>
      </c>
      <c r="E751" s="193" t="s">
        <v>1054</v>
      </c>
      <c r="F751" s="194" t="s">
        <v>1055</v>
      </c>
      <c r="G751" s="195" t="s">
        <v>265</v>
      </c>
      <c r="H751" s="196">
        <v>79.046999999999997</v>
      </c>
      <c r="I751" s="197"/>
      <c r="J751" s="198">
        <f>ROUND(I751*H751,2)</f>
        <v>0</v>
      </c>
      <c r="K751" s="194" t="s">
        <v>156</v>
      </c>
      <c r="L751" s="40"/>
      <c r="M751" s="199" t="s">
        <v>1</v>
      </c>
      <c r="N751" s="200" t="s">
        <v>41</v>
      </c>
      <c r="O751" s="72"/>
      <c r="P751" s="201">
        <f>O751*H751</f>
        <v>0</v>
      </c>
      <c r="Q751" s="201">
        <v>2.5999999999999998E-4</v>
      </c>
      <c r="R751" s="201">
        <f>Q751*H751</f>
        <v>2.0552219999999996E-2</v>
      </c>
      <c r="S751" s="201">
        <v>0</v>
      </c>
      <c r="T751" s="202">
        <f>S751*H751</f>
        <v>0</v>
      </c>
      <c r="U751" s="35"/>
      <c r="V751" s="35"/>
      <c r="W751" s="35"/>
      <c r="X751" s="35"/>
      <c r="Y751" s="35"/>
      <c r="Z751" s="35"/>
      <c r="AA751" s="35"/>
      <c r="AB751" s="35"/>
      <c r="AC751" s="35"/>
      <c r="AD751" s="35"/>
      <c r="AE751" s="35"/>
      <c r="AR751" s="203" t="s">
        <v>350</v>
      </c>
      <c r="AT751" s="203" t="s">
        <v>152</v>
      </c>
      <c r="AU751" s="203" t="s">
        <v>85</v>
      </c>
      <c r="AY751" s="18" t="s">
        <v>150</v>
      </c>
      <c r="BE751" s="204">
        <f>IF(N751="základní",J751,0)</f>
        <v>0</v>
      </c>
      <c r="BF751" s="204">
        <f>IF(N751="snížená",J751,0)</f>
        <v>0</v>
      </c>
      <c r="BG751" s="204">
        <f>IF(N751="zákl. přenesená",J751,0)</f>
        <v>0</v>
      </c>
      <c r="BH751" s="204">
        <f>IF(N751="sníž. přenesená",J751,0)</f>
        <v>0</v>
      </c>
      <c r="BI751" s="204">
        <f>IF(N751="nulová",J751,0)</f>
        <v>0</v>
      </c>
      <c r="BJ751" s="18" t="s">
        <v>83</v>
      </c>
      <c r="BK751" s="204">
        <f>ROUND(I751*H751,2)</f>
        <v>0</v>
      </c>
      <c r="BL751" s="18" t="s">
        <v>350</v>
      </c>
      <c r="BM751" s="203" t="s">
        <v>1056</v>
      </c>
    </row>
    <row r="752" spans="1:65" s="2" customFormat="1" ht="19.5">
      <c r="A752" s="35"/>
      <c r="B752" s="36"/>
      <c r="C752" s="37"/>
      <c r="D752" s="205" t="s">
        <v>159</v>
      </c>
      <c r="E752" s="37"/>
      <c r="F752" s="206" t="s">
        <v>1057</v>
      </c>
      <c r="G752" s="37"/>
      <c r="H752" s="37"/>
      <c r="I752" s="207"/>
      <c r="J752" s="37"/>
      <c r="K752" s="37"/>
      <c r="L752" s="40"/>
      <c r="M752" s="208"/>
      <c r="N752" s="209"/>
      <c r="O752" s="72"/>
      <c r="P752" s="72"/>
      <c r="Q752" s="72"/>
      <c r="R752" s="72"/>
      <c r="S752" s="72"/>
      <c r="T752" s="73"/>
      <c r="U752" s="35"/>
      <c r="V752" s="35"/>
      <c r="W752" s="35"/>
      <c r="X752" s="35"/>
      <c r="Y752" s="35"/>
      <c r="Z752" s="35"/>
      <c r="AA752" s="35"/>
      <c r="AB752" s="35"/>
      <c r="AC752" s="35"/>
      <c r="AD752" s="35"/>
      <c r="AE752" s="35"/>
      <c r="AT752" s="18" t="s">
        <v>159</v>
      </c>
      <c r="AU752" s="18" t="s">
        <v>85</v>
      </c>
    </row>
    <row r="753" spans="1:65" s="13" customFormat="1">
      <c r="B753" s="210"/>
      <c r="C753" s="211"/>
      <c r="D753" s="205" t="s">
        <v>161</v>
      </c>
      <c r="E753" s="212" t="s">
        <v>1</v>
      </c>
      <c r="F753" s="213" t="s">
        <v>431</v>
      </c>
      <c r="G753" s="211"/>
      <c r="H753" s="214">
        <v>66.375</v>
      </c>
      <c r="I753" s="215"/>
      <c r="J753" s="211"/>
      <c r="K753" s="211"/>
      <c r="L753" s="216"/>
      <c r="M753" s="217"/>
      <c r="N753" s="218"/>
      <c r="O753" s="218"/>
      <c r="P753" s="218"/>
      <c r="Q753" s="218"/>
      <c r="R753" s="218"/>
      <c r="S753" s="218"/>
      <c r="T753" s="219"/>
      <c r="AT753" s="220" t="s">
        <v>161</v>
      </c>
      <c r="AU753" s="220" t="s">
        <v>85</v>
      </c>
      <c r="AV753" s="13" t="s">
        <v>85</v>
      </c>
      <c r="AW753" s="13" t="s">
        <v>33</v>
      </c>
      <c r="AX753" s="13" t="s">
        <v>76</v>
      </c>
      <c r="AY753" s="220" t="s">
        <v>150</v>
      </c>
    </row>
    <row r="754" spans="1:65" s="13" customFormat="1">
      <c r="B754" s="210"/>
      <c r="C754" s="211"/>
      <c r="D754" s="205" t="s">
        <v>161</v>
      </c>
      <c r="E754" s="212" t="s">
        <v>1</v>
      </c>
      <c r="F754" s="213" t="s">
        <v>432</v>
      </c>
      <c r="G754" s="211"/>
      <c r="H754" s="214">
        <v>12.672000000000001</v>
      </c>
      <c r="I754" s="215"/>
      <c r="J754" s="211"/>
      <c r="K754" s="211"/>
      <c r="L754" s="216"/>
      <c r="M754" s="217"/>
      <c r="N754" s="218"/>
      <c r="O754" s="218"/>
      <c r="P754" s="218"/>
      <c r="Q754" s="218"/>
      <c r="R754" s="218"/>
      <c r="S754" s="218"/>
      <c r="T754" s="219"/>
      <c r="AT754" s="220" t="s">
        <v>161</v>
      </c>
      <c r="AU754" s="220" t="s">
        <v>85</v>
      </c>
      <c r="AV754" s="13" t="s">
        <v>85</v>
      </c>
      <c r="AW754" s="13" t="s">
        <v>33</v>
      </c>
      <c r="AX754" s="13" t="s">
        <v>76</v>
      </c>
      <c r="AY754" s="220" t="s">
        <v>150</v>
      </c>
    </row>
    <row r="755" spans="1:65" s="14" customFormat="1">
      <c r="B755" s="221"/>
      <c r="C755" s="222"/>
      <c r="D755" s="205" t="s">
        <v>161</v>
      </c>
      <c r="E755" s="223" t="s">
        <v>1</v>
      </c>
      <c r="F755" s="224" t="s">
        <v>163</v>
      </c>
      <c r="G755" s="222"/>
      <c r="H755" s="225">
        <v>79.046999999999997</v>
      </c>
      <c r="I755" s="226"/>
      <c r="J755" s="222"/>
      <c r="K755" s="222"/>
      <c r="L755" s="227"/>
      <c r="M755" s="228"/>
      <c r="N755" s="229"/>
      <c r="O755" s="229"/>
      <c r="P755" s="229"/>
      <c r="Q755" s="229"/>
      <c r="R755" s="229"/>
      <c r="S755" s="229"/>
      <c r="T755" s="230"/>
      <c r="AT755" s="231" t="s">
        <v>161</v>
      </c>
      <c r="AU755" s="231" t="s">
        <v>85</v>
      </c>
      <c r="AV755" s="14" t="s">
        <v>157</v>
      </c>
      <c r="AW755" s="14" t="s">
        <v>33</v>
      </c>
      <c r="AX755" s="14" t="s">
        <v>83</v>
      </c>
      <c r="AY755" s="231" t="s">
        <v>150</v>
      </c>
    </row>
    <row r="756" spans="1:65" s="2" customFormat="1" ht="24.2" customHeight="1">
      <c r="A756" s="35"/>
      <c r="B756" s="36"/>
      <c r="C756" s="246" t="s">
        <v>1058</v>
      </c>
      <c r="D756" s="246" t="s">
        <v>289</v>
      </c>
      <c r="E756" s="247" t="s">
        <v>1059</v>
      </c>
      <c r="F756" s="248" t="s">
        <v>1060</v>
      </c>
      <c r="G756" s="249" t="s">
        <v>265</v>
      </c>
      <c r="H756" s="250">
        <v>79.046999999999997</v>
      </c>
      <c r="I756" s="251"/>
      <c r="J756" s="252">
        <f>ROUND(I756*H756,2)</f>
        <v>0</v>
      </c>
      <c r="K756" s="248" t="s">
        <v>156</v>
      </c>
      <c r="L756" s="253"/>
      <c r="M756" s="254" t="s">
        <v>1</v>
      </c>
      <c r="N756" s="255" t="s">
        <v>41</v>
      </c>
      <c r="O756" s="72"/>
      <c r="P756" s="201">
        <f>O756*H756</f>
        <v>0</v>
      </c>
      <c r="Q756" s="201">
        <v>2.87E-2</v>
      </c>
      <c r="R756" s="201">
        <f>Q756*H756</f>
        <v>2.2686489000000001</v>
      </c>
      <c r="S756" s="201">
        <v>0</v>
      </c>
      <c r="T756" s="202">
        <f>S756*H756</f>
        <v>0</v>
      </c>
      <c r="U756" s="35"/>
      <c r="V756" s="35"/>
      <c r="W756" s="35"/>
      <c r="X756" s="35"/>
      <c r="Y756" s="35"/>
      <c r="Z756" s="35"/>
      <c r="AA756" s="35"/>
      <c r="AB756" s="35"/>
      <c r="AC756" s="35"/>
      <c r="AD756" s="35"/>
      <c r="AE756" s="35"/>
      <c r="AR756" s="203" t="s">
        <v>475</v>
      </c>
      <c r="AT756" s="203" t="s">
        <v>289</v>
      </c>
      <c r="AU756" s="203" t="s">
        <v>85</v>
      </c>
      <c r="AY756" s="18" t="s">
        <v>150</v>
      </c>
      <c r="BE756" s="204">
        <f>IF(N756="základní",J756,0)</f>
        <v>0</v>
      </c>
      <c r="BF756" s="204">
        <f>IF(N756="snížená",J756,0)</f>
        <v>0</v>
      </c>
      <c r="BG756" s="204">
        <f>IF(N756="zákl. přenesená",J756,0)</f>
        <v>0</v>
      </c>
      <c r="BH756" s="204">
        <f>IF(N756="sníž. přenesená",J756,0)</f>
        <v>0</v>
      </c>
      <c r="BI756" s="204">
        <f>IF(N756="nulová",J756,0)</f>
        <v>0</v>
      </c>
      <c r="BJ756" s="18" t="s">
        <v>83</v>
      </c>
      <c r="BK756" s="204">
        <f>ROUND(I756*H756,2)</f>
        <v>0</v>
      </c>
      <c r="BL756" s="18" t="s">
        <v>350</v>
      </c>
      <c r="BM756" s="203" t="s">
        <v>1061</v>
      </c>
    </row>
    <row r="757" spans="1:65" s="2" customFormat="1" ht="19.5">
      <c r="A757" s="35"/>
      <c r="B757" s="36"/>
      <c r="C757" s="37"/>
      <c r="D757" s="205" t="s">
        <v>159</v>
      </c>
      <c r="E757" s="37"/>
      <c r="F757" s="206" t="s">
        <v>1060</v>
      </c>
      <c r="G757" s="37"/>
      <c r="H757" s="37"/>
      <c r="I757" s="207"/>
      <c r="J757" s="37"/>
      <c r="K757" s="37"/>
      <c r="L757" s="40"/>
      <c r="M757" s="208"/>
      <c r="N757" s="209"/>
      <c r="O757" s="72"/>
      <c r="P757" s="72"/>
      <c r="Q757" s="72"/>
      <c r="R757" s="72"/>
      <c r="S757" s="72"/>
      <c r="T757" s="73"/>
      <c r="U757" s="35"/>
      <c r="V757" s="35"/>
      <c r="W757" s="35"/>
      <c r="X757" s="35"/>
      <c r="Y757" s="35"/>
      <c r="Z757" s="35"/>
      <c r="AA757" s="35"/>
      <c r="AB757" s="35"/>
      <c r="AC757" s="35"/>
      <c r="AD757" s="35"/>
      <c r="AE757" s="35"/>
      <c r="AT757" s="18" t="s">
        <v>159</v>
      </c>
      <c r="AU757" s="18" t="s">
        <v>85</v>
      </c>
    </row>
    <row r="758" spans="1:65" s="2" customFormat="1" ht="19.5">
      <c r="A758" s="35"/>
      <c r="B758" s="36"/>
      <c r="C758" s="37"/>
      <c r="D758" s="205" t="s">
        <v>499</v>
      </c>
      <c r="E758" s="37"/>
      <c r="F758" s="256" t="s">
        <v>500</v>
      </c>
      <c r="G758" s="37"/>
      <c r="H758" s="37"/>
      <c r="I758" s="207"/>
      <c r="J758" s="37"/>
      <c r="K758" s="37"/>
      <c r="L758" s="40"/>
      <c r="M758" s="208"/>
      <c r="N758" s="209"/>
      <c r="O758" s="72"/>
      <c r="P758" s="72"/>
      <c r="Q758" s="72"/>
      <c r="R758" s="72"/>
      <c r="S758" s="72"/>
      <c r="T758" s="73"/>
      <c r="U758" s="35"/>
      <c r="V758" s="35"/>
      <c r="W758" s="35"/>
      <c r="X758" s="35"/>
      <c r="Y758" s="35"/>
      <c r="Z758" s="35"/>
      <c r="AA758" s="35"/>
      <c r="AB758" s="35"/>
      <c r="AC758" s="35"/>
      <c r="AD758" s="35"/>
      <c r="AE758" s="35"/>
      <c r="AT758" s="18" t="s">
        <v>499</v>
      </c>
      <c r="AU758" s="18" t="s">
        <v>85</v>
      </c>
    </row>
    <row r="759" spans="1:65" s="2" customFormat="1" ht="24.2" customHeight="1">
      <c r="A759" s="35"/>
      <c r="B759" s="36"/>
      <c r="C759" s="192" t="s">
        <v>1062</v>
      </c>
      <c r="D759" s="192" t="s">
        <v>152</v>
      </c>
      <c r="E759" s="193" t="s">
        <v>1063</v>
      </c>
      <c r="F759" s="194" t="s">
        <v>1064</v>
      </c>
      <c r="G759" s="195" t="s">
        <v>490</v>
      </c>
      <c r="H759" s="196">
        <v>12</v>
      </c>
      <c r="I759" s="197"/>
      <c r="J759" s="198">
        <f>ROUND(I759*H759,2)</f>
        <v>0</v>
      </c>
      <c r="K759" s="194" t="s">
        <v>156</v>
      </c>
      <c r="L759" s="40"/>
      <c r="M759" s="199" t="s">
        <v>1</v>
      </c>
      <c r="N759" s="200" t="s">
        <v>41</v>
      </c>
      <c r="O759" s="72"/>
      <c r="P759" s="201">
        <f>O759*H759</f>
        <v>0</v>
      </c>
      <c r="Q759" s="201">
        <v>0</v>
      </c>
      <c r="R759" s="201">
        <f>Q759*H759</f>
        <v>0</v>
      </c>
      <c r="S759" s="201">
        <v>0</v>
      </c>
      <c r="T759" s="202">
        <f>S759*H759</f>
        <v>0</v>
      </c>
      <c r="U759" s="35"/>
      <c r="V759" s="35"/>
      <c r="W759" s="35"/>
      <c r="X759" s="35"/>
      <c r="Y759" s="35"/>
      <c r="Z759" s="35"/>
      <c r="AA759" s="35"/>
      <c r="AB759" s="35"/>
      <c r="AC759" s="35"/>
      <c r="AD759" s="35"/>
      <c r="AE759" s="35"/>
      <c r="AR759" s="203" t="s">
        <v>350</v>
      </c>
      <c r="AT759" s="203" t="s">
        <v>152</v>
      </c>
      <c r="AU759" s="203" t="s">
        <v>85</v>
      </c>
      <c r="AY759" s="18" t="s">
        <v>150</v>
      </c>
      <c r="BE759" s="204">
        <f>IF(N759="základní",J759,0)</f>
        <v>0</v>
      </c>
      <c r="BF759" s="204">
        <f>IF(N759="snížená",J759,0)</f>
        <v>0</v>
      </c>
      <c r="BG759" s="204">
        <f>IF(N759="zákl. přenesená",J759,0)</f>
        <v>0</v>
      </c>
      <c r="BH759" s="204">
        <f>IF(N759="sníž. přenesená",J759,0)</f>
        <v>0</v>
      </c>
      <c r="BI759" s="204">
        <f>IF(N759="nulová",J759,0)</f>
        <v>0</v>
      </c>
      <c r="BJ759" s="18" t="s">
        <v>83</v>
      </c>
      <c r="BK759" s="204">
        <f>ROUND(I759*H759,2)</f>
        <v>0</v>
      </c>
      <c r="BL759" s="18" t="s">
        <v>350</v>
      </c>
      <c r="BM759" s="203" t="s">
        <v>1065</v>
      </c>
    </row>
    <row r="760" spans="1:65" s="2" customFormat="1" ht="29.25">
      <c r="A760" s="35"/>
      <c r="B760" s="36"/>
      <c r="C760" s="37"/>
      <c r="D760" s="205" t="s">
        <v>159</v>
      </c>
      <c r="E760" s="37"/>
      <c r="F760" s="206" t="s">
        <v>1066</v>
      </c>
      <c r="G760" s="37"/>
      <c r="H760" s="37"/>
      <c r="I760" s="207"/>
      <c r="J760" s="37"/>
      <c r="K760" s="37"/>
      <c r="L760" s="40"/>
      <c r="M760" s="208"/>
      <c r="N760" s="209"/>
      <c r="O760" s="72"/>
      <c r="P760" s="72"/>
      <c r="Q760" s="72"/>
      <c r="R760" s="72"/>
      <c r="S760" s="72"/>
      <c r="T760" s="73"/>
      <c r="U760" s="35"/>
      <c r="V760" s="35"/>
      <c r="W760" s="35"/>
      <c r="X760" s="35"/>
      <c r="Y760" s="35"/>
      <c r="Z760" s="35"/>
      <c r="AA760" s="35"/>
      <c r="AB760" s="35"/>
      <c r="AC760" s="35"/>
      <c r="AD760" s="35"/>
      <c r="AE760" s="35"/>
      <c r="AT760" s="18" t="s">
        <v>159</v>
      </c>
      <c r="AU760" s="18" t="s">
        <v>85</v>
      </c>
    </row>
    <row r="761" spans="1:65" s="13" customFormat="1">
      <c r="B761" s="210"/>
      <c r="C761" s="211"/>
      <c r="D761" s="205" t="s">
        <v>161</v>
      </c>
      <c r="E761" s="212" t="s">
        <v>1</v>
      </c>
      <c r="F761" s="213" t="s">
        <v>1067</v>
      </c>
      <c r="G761" s="211"/>
      <c r="H761" s="214">
        <v>3</v>
      </c>
      <c r="I761" s="215"/>
      <c r="J761" s="211"/>
      <c r="K761" s="211"/>
      <c r="L761" s="216"/>
      <c r="M761" s="217"/>
      <c r="N761" s="218"/>
      <c r="O761" s="218"/>
      <c r="P761" s="218"/>
      <c r="Q761" s="218"/>
      <c r="R761" s="218"/>
      <c r="S761" s="218"/>
      <c r="T761" s="219"/>
      <c r="AT761" s="220" t="s">
        <v>161</v>
      </c>
      <c r="AU761" s="220" t="s">
        <v>85</v>
      </c>
      <c r="AV761" s="13" t="s">
        <v>85</v>
      </c>
      <c r="AW761" s="13" t="s">
        <v>33</v>
      </c>
      <c r="AX761" s="13" t="s">
        <v>76</v>
      </c>
      <c r="AY761" s="220" t="s">
        <v>150</v>
      </c>
    </row>
    <row r="762" spans="1:65" s="13" customFormat="1">
      <c r="B762" s="210"/>
      <c r="C762" s="211"/>
      <c r="D762" s="205" t="s">
        <v>161</v>
      </c>
      <c r="E762" s="212" t="s">
        <v>1</v>
      </c>
      <c r="F762" s="213" t="s">
        <v>1068</v>
      </c>
      <c r="G762" s="211"/>
      <c r="H762" s="214">
        <v>3</v>
      </c>
      <c r="I762" s="215"/>
      <c r="J762" s="211"/>
      <c r="K762" s="211"/>
      <c r="L762" s="216"/>
      <c r="M762" s="217"/>
      <c r="N762" s="218"/>
      <c r="O762" s="218"/>
      <c r="P762" s="218"/>
      <c r="Q762" s="218"/>
      <c r="R762" s="218"/>
      <c r="S762" s="218"/>
      <c r="T762" s="219"/>
      <c r="AT762" s="220" t="s">
        <v>161</v>
      </c>
      <c r="AU762" s="220" t="s">
        <v>85</v>
      </c>
      <c r="AV762" s="13" t="s">
        <v>85</v>
      </c>
      <c r="AW762" s="13" t="s">
        <v>33</v>
      </c>
      <c r="AX762" s="13" t="s">
        <v>76</v>
      </c>
      <c r="AY762" s="220" t="s">
        <v>150</v>
      </c>
    </row>
    <row r="763" spans="1:65" s="13" customFormat="1">
      <c r="B763" s="210"/>
      <c r="C763" s="211"/>
      <c r="D763" s="205" t="s">
        <v>161</v>
      </c>
      <c r="E763" s="212" t="s">
        <v>1</v>
      </c>
      <c r="F763" s="213" t="s">
        <v>1069</v>
      </c>
      <c r="G763" s="211"/>
      <c r="H763" s="214">
        <v>6</v>
      </c>
      <c r="I763" s="215"/>
      <c r="J763" s="211"/>
      <c r="K763" s="211"/>
      <c r="L763" s="216"/>
      <c r="M763" s="217"/>
      <c r="N763" s="218"/>
      <c r="O763" s="218"/>
      <c r="P763" s="218"/>
      <c r="Q763" s="218"/>
      <c r="R763" s="218"/>
      <c r="S763" s="218"/>
      <c r="T763" s="219"/>
      <c r="AT763" s="220" t="s">
        <v>161</v>
      </c>
      <c r="AU763" s="220" t="s">
        <v>85</v>
      </c>
      <c r="AV763" s="13" t="s">
        <v>85</v>
      </c>
      <c r="AW763" s="13" t="s">
        <v>33</v>
      </c>
      <c r="AX763" s="13" t="s">
        <v>76</v>
      </c>
      <c r="AY763" s="220" t="s">
        <v>150</v>
      </c>
    </row>
    <row r="764" spans="1:65" s="14" customFormat="1">
      <c r="B764" s="221"/>
      <c r="C764" s="222"/>
      <c r="D764" s="205" t="s">
        <v>161</v>
      </c>
      <c r="E764" s="223" t="s">
        <v>1</v>
      </c>
      <c r="F764" s="224" t="s">
        <v>163</v>
      </c>
      <c r="G764" s="222"/>
      <c r="H764" s="225">
        <v>12</v>
      </c>
      <c r="I764" s="226"/>
      <c r="J764" s="222"/>
      <c r="K764" s="222"/>
      <c r="L764" s="227"/>
      <c r="M764" s="228"/>
      <c r="N764" s="229"/>
      <c r="O764" s="229"/>
      <c r="P764" s="229"/>
      <c r="Q764" s="229"/>
      <c r="R764" s="229"/>
      <c r="S764" s="229"/>
      <c r="T764" s="230"/>
      <c r="AT764" s="231" t="s">
        <v>161</v>
      </c>
      <c r="AU764" s="231" t="s">
        <v>85</v>
      </c>
      <c r="AV764" s="14" t="s">
        <v>157</v>
      </c>
      <c r="AW764" s="14" t="s">
        <v>33</v>
      </c>
      <c r="AX764" s="14" t="s">
        <v>83</v>
      </c>
      <c r="AY764" s="231" t="s">
        <v>150</v>
      </c>
    </row>
    <row r="765" spans="1:65" s="2" customFormat="1" ht="24.2" customHeight="1">
      <c r="A765" s="35"/>
      <c r="B765" s="36"/>
      <c r="C765" s="246" t="s">
        <v>1070</v>
      </c>
      <c r="D765" s="246" t="s">
        <v>289</v>
      </c>
      <c r="E765" s="247" t="s">
        <v>1071</v>
      </c>
      <c r="F765" s="248" t="s">
        <v>1072</v>
      </c>
      <c r="G765" s="249" t="s">
        <v>490</v>
      </c>
      <c r="H765" s="250">
        <v>6</v>
      </c>
      <c r="I765" s="251"/>
      <c r="J765" s="252">
        <f>ROUND(I765*H765,2)</f>
        <v>0</v>
      </c>
      <c r="K765" s="248" t="s">
        <v>156</v>
      </c>
      <c r="L765" s="253"/>
      <c r="M765" s="254" t="s">
        <v>1</v>
      </c>
      <c r="N765" s="255" t="s">
        <v>41</v>
      </c>
      <c r="O765" s="72"/>
      <c r="P765" s="201">
        <f>O765*H765</f>
        <v>0</v>
      </c>
      <c r="Q765" s="201">
        <v>1.6E-2</v>
      </c>
      <c r="R765" s="201">
        <f>Q765*H765</f>
        <v>9.6000000000000002E-2</v>
      </c>
      <c r="S765" s="201">
        <v>0</v>
      </c>
      <c r="T765" s="202">
        <f>S765*H765</f>
        <v>0</v>
      </c>
      <c r="U765" s="35"/>
      <c r="V765" s="35"/>
      <c r="W765" s="35"/>
      <c r="X765" s="35"/>
      <c r="Y765" s="35"/>
      <c r="Z765" s="35"/>
      <c r="AA765" s="35"/>
      <c r="AB765" s="35"/>
      <c r="AC765" s="35"/>
      <c r="AD765" s="35"/>
      <c r="AE765" s="35"/>
      <c r="AR765" s="203" t="s">
        <v>475</v>
      </c>
      <c r="AT765" s="203" t="s">
        <v>289</v>
      </c>
      <c r="AU765" s="203" t="s">
        <v>85</v>
      </c>
      <c r="AY765" s="18" t="s">
        <v>150</v>
      </c>
      <c r="BE765" s="204">
        <f>IF(N765="základní",J765,0)</f>
        <v>0</v>
      </c>
      <c r="BF765" s="204">
        <f>IF(N765="snížená",J765,0)</f>
        <v>0</v>
      </c>
      <c r="BG765" s="204">
        <f>IF(N765="zákl. přenesená",J765,0)</f>
        <v>0</v>
      </c>
      <c r="BH765" s="204">
        <f>IF(N765="sníž. přenesená",J765,0)</f>
        <v>0</v>
      </c>
      <c r="BI765" s="204">
        <f>IF(N765="nulová",J765,0)</f>
        <v>0</v>
      </c>
      <c r="BJ765" s="18" t="s">
        <v>83</v>
      </c>
      <c r="BK765" s="204">
        <f>ROUND(I765*H765,2)</f>
        <v>0</v>
      </c>
      <c r="BL765" s="18" t="s">
        <v>350</v>
      </c>
      <c r="BM765" s="203" t="s">
        <v>1073</v>
      </c>
    </row>
    <row r="766" spans="1:65" s="2" customFormat="1" ht="19.5">
      <c r="A766" s="35"/>
      <c r="B766" s="36"/>
      <c r="C766" s="37"/>
      <c r="D766" s="205" t="s">
        <v>159</v>
      </c>
      <c r="E766" s="37"/>
      <c r="F766" s="206" t="s">
        <v>1072</v>
      </c>
      <c r="G766" s="37"/>
      <c r="H766" s="37"/>
      <c r="I766" s="207"/>
      <c r="J766" s="37"/>
      <c r="K766" s="37"/>
      <c r="L766" s="40"/>
      <c r="M766" s="208"/>
      <c r="N766" s="209"/>
      <c r="O766" s="72"/>
      <c r="P766" s="72"/>
      <c r="Q766" s="72"/>
      <c r="R766" s="72"/>
      <c r="S766" s="72"/>
      <c r="T766" s="73"/>
      <c r="U766" s="35"/>
      <c r="V766" s="35"/>
      <c r="W766" s="35"/>
      <c r="X766" s="35"/>
      <c r="Y766" s="35"/>
      <c r="Z766" s="35"/>
      <c r="AA766" s="35"/>
      <c r="AB766" s="35"/>
      <c r="AC766" s="35"/>
      <c r="AD766" s="35"/>
      <c r="AE766" s="35"/>
      <c r="AT766" s="18" t="s">
        <v>159</v>
      </c>
      <c r="AU766" s="18" t="s">
        <v>85</v>
      </c>
    </row>
    <row r="767" spans="1:65" s="13" customFormat="1">
      <c r="B767" s="210"/>
      <c r="C767" s="211"/>
      <c r="D767" s="205" t="s">
        <v>161</v>
      </c>
      <c r="E767" s="212" t="s">
        <v>1</v>
      </c>
      <c r="F767" s="213" t="s">
        <v>1069</v>
      </c>
      <c r="G767" s="211"/>
      <c r="H767" s="214">
        <v>6</v>
      </c>
      <c r="I767" s="215"/>
      <c r="J767" s="211"/>
      <c r="K767" s="211"/>
      <c r="L767" s="216"/>
      <c r="M767" s="217"/>
      <c r="N767" s="218"/>
      <c r="O767" s="218"/>
      <c r="P767" s="218"/>
      <c r="Q767" s="218"/>
      <c r="R767" s="218"/>
      <c r="S767" s="218"/>
      <c r="T767" s="219"/>
      <c r="AT767" s="220" t="s">
        <v>161</v>
      </c>
      <c r="AU767" s="220" t="s">
        <v>85</v>
      </c>
      <c r="AV767" s="13" t="s">
        <v>85</v>
      </c>
      <c r="AW767" s="13" t="s">
        <v>33</v>
      </c>
      <c r="AX767" s="13" t="s">
        <v>76</v>
      </c>
      <c r="AY767" s="220" t="s">
        <v>150</v>
      </c>
    </row>
    <row r="768" spans="1:65" s="14" customFormat="1">
      <c r="B768" s="221"/>
      <c r="C768" s="222"/>
      <c r="D768" s="205" t="s">
        <v>161</v>
      </c>
      <c r="E768" s="223" t="s">
        <v>1</v>
      </c>
      <c r="F768" s="224" t="s">
        <v>163</v>
      </c>
      <c r="G768" s="222"/>
      <c r="H768" s="225">
        <v>6</v>
      </c>
      <c r="I768" s="226"/>
      <c r="J768" s="222"/>
      <c r="K768" s="222"/>
      <c r="L768" s="227"/>
      <c r="M768" s="228"/>
      <c r="N768" s="229"/>
      <c r="O768" s="229"/>
      <c r="P768" s="229"/>
      <c r="Q768" s="229"/>
      <c r="R768" s="229"/>
      <c r="S768" s="229"/>
      <c r="T768" s="230"/>
      <c r="AT768" s="231" t="s">
        <v>161</v>
      </c>
      <c r="AU768" s="231" t="s">
        <v>85</v>
      </c>
      <c r="AV768" s="14" t="s">
        <v>157</v>
      </c>
      <c r="AW768" s="14" t="s">
        <v>33</v>
      </c>
      <c r="AX768" s="14" t="s">
        <v>83</v>
      </c>
      <c r="AY768" s="231" t="s">
        <v>150</v>
      </c>
    </row>
    <row r="769" spans="1:65" s="2" customFormat="1" ht="24.2" customHeight="1">
      <c r="A769" s="35"/>
      <c r="B769" s="36"/>
      <c r="C769" s="246" t="s">
        <v>1074</v>
      </c>
      <c r="D769" s="246" t="s">
        <v>289</v>
      </c>
      <c r="E769" s="247" t="s">
        <v>1075</v>
      </c>
      <c r="F769" s="248" t="s">
        <v>1076</v>
      </c>
      <c r="G769" s="249" t="s">
        <v>490</v>
      </c>
      <c r="H769" s="250">
        <v>3</v>
      </c>
      <c r="I769" s="251"/>
      <c r="J769" s="252">
        <f>ROUND(I769*H769,2)</f>
        <v>0</v>
      </c>
      <c r="K769" s="248" t="s">
        <v>156</v>
      </c>
      <c r="L769" s="253"/>
      <c r="M769" s="254" t="s">
        <v>1</v>
      </c>
      <c r="N769" s="255" t="s">
        <v>41</v>
      </c>
      <c r="O769" s="72"/>
      <c r="P769" s="201">
        <f>O769*H769</f>
        <v>0</v>
      </c>
      <c r="Q769" s="201">
        <v>1.7500000000000002E-2</v>
      </c>
      <c r="R769" s="201">
        <f>Q769*H769</f>
        <v>5.2500000000000005E-2</v>
      </c>
      <c r="S769" s="201">
        <v>0</v>
      </c>
      <c r="T769" s="202">
        <f>S769*H769</f>
        <v>0</v>
      </c>
      <c r="U769" s="35"/>
      <c r="V769" s="35"/>
      <c r="W769" s="35"/>
      <c r="X769" s="35"/>
      <c r="Y769" s="35"/>
      <c r="Z769" s="35"/>
      <c r="AA769" s="35"/>
      <c r="AB769" s="35"/>
      <c r="AC769" s="35"/>
      <c r="AD769" s="35"/>
      <c r="AE769" s="35"/>
      <c r="AR769" s="203" t="s">
        <v>475</v>
      </c>
      <c r="AT769" s="203" t="s">
        <v>289</v>
      </c>
      <c r="AU769" s="203" t="s">
        <v>85</v>
      </c>
      <c r="AY769" s="18" t="s">
        <v>150</v>
      </c>
      <c r="BE769" s="204">
        <f>IF(N769="základní",J769,0)</f>
        <v>0</v>
      </c>
      <c r="BF769" s="204">
        <f>IF(N769="snížená",J769,0)</f>
        <v>0</v>
      </c>
      <c r="BG769" s="204">
        <f>IF(N769="zákl. přenesená",J769,0)</f>
        <v>0</v>
      </c>
      <c r="BH769" s="204">
        <f>IF(N769="sníž. přenesená",J769,0)</f>
        <v>0</v>
      </c>
      <c r="BI769" s="204">
        <f>IF(N769="nulová",J769,0)</f>
        <v>0</v>
      </c>
      <c r="BJ769" s="18" t="s">
        <v>83</v>
      </c>
      <c r="BK769" s="204">
        <f>ROUND(I769*H769,2)</f>
        <v>0</v>
      </c>
      <c r="BL769" s="18" t="s">
        <v>350</v>
      </c>
      <c r="BM769" s="203" t="s">
        <v>1077</v>
      </c>
    </row>
    <row r="770" spans="1:65" s="2" customFormat="1" ht="19.5">
      <c r="A770" s="35"/>
      <c r="B770" s="36"/>
      <c r="C770" s="37"/>
      <c r="D770" s="205" t="s">
        <v>159</v>
      </c>
      <c r="E770" s="37"/>
      <c r="F770" s="206" t="s">
        <v>1076</v>
      </c>
      <c r="G770" s="37"/>
      <c r="H770" s="37"/>
      <c r="I770" s="207"/>
      <c r="J770" s="37"/>
      <c r="K770" s="37"/>
      <c r="L770" s="40"/>
      <c r="M770" s="208"/>
      <c r="N770" s="209"/>
      <c r="O770" s="72"/>
      <c r="P770" s="72"/>
      <c r="Q770" s="72"/>
      <c r="R770" s="72"/>
      <c r="S770" s="72"/>
      <c r="T770" s="73"/>
      <c r="U770" s="35"/>
      <c r="V770" s="35"/>
      <c r="W770" s="35"/>
      <c r="X770" s="35"/>
      <c r="Y770" s="35"/>
      <c r="Z770" s="35"/>
      <c r="AA770" s="35"/>
      <c r="AB770" s="35"/>
      <c r="AC770" s="35"/>
      <c r="AD770" s="35"/>
      <c r="AE770" s="35"/>
      <c r="AT770" s="18" t="s">
        <v>159</v>
      </c>
      <c r="AU770" s="18" t="s">
        <v>85</v>
      </c>
    </row>
    <row r="771" spans="1:65" s="13" customFormat="1">
      <c r="B771" s="210"/>
      <c r="C771" s="211"/>
      <c r="D771" s="205" t="s">
        <v>161</v>
      </c>
      <c r="E771" s="212" t="s">
        <v>1</v>
      </c>
      <c r="F771" s="213" t="s">
        <v>1068</v>
      </c>
      <c r="G771" s="211"/>
      <c r="H771" s="214">
        <v>3</v>
      </c>
      <c r="I771" s="215"/>
      <c r="J771" s="211"/>
      <c r="K771" s="211"/>
      <c r="L771" s="216"/>
      <c r="M771" s="217"/>
      <c r="N771" s="218"/>
      <c r="O771" s="218"/>
      <c r="P771" s="218"/>
      <c r="Q771" s="218"/>
      <c r="R771" s="218"/>
      <c r="S771" s="218"/>
      <c r="T771" s="219"/>
      <c r="AT771" s="220" t="s">
        <v>161</v>
      </c>
      <c r="AU771" s="220" t="s">
        <v>85</v>
      </c>
      <c r="AV771" s="13" t="s">
        <v>85</v>
      </c>
      <c r="AW771" s="13" t="s">
        <v>33</v>
      </c>
      <c r="AX771" s="13" t="s">
        <v>76</v>
      </c>
      <c r="AY771" s="220" t="s">
        <v>150</v>
      </c>
    </row>
    <row r="772" spans="1:65" s="14" customFormat="1">
      <c r="B772" s="221"/>
      <c r="C772" s="222"/>
      <c r="D772" s="205" t="s">
        <v>161</v>
      </c>
      <c r="E772" s="223" t="s">
        <v>1</v>
      </c>
      <c r="F772" s="224" t="s">
        <v>163</v>
      </c>
      <c r="G772" s="222"/>
      <c r="H772" s="225">
        <v>3</v>
      </c>
      <c r="I772" s="226"/>
      <c r="J772" s="222"/>
      <c r="K772" s="222"/>
      <c r="L772" s="227"/>
      <c r="M772" s="228"/>
      <c r="N772" s="229"/>
      <c r="O772" s="229"/>
      <c r="P772" s="229"/>
      <c r="Q772" s="229"/>
      <c r="R772" s="229"/>
      <c r="S772" s="229"/>
      <c r="T772" s="230"/>
      <c r="AT772" s="231" t="s">
        <v>161</v>
      </c>
      <c r="AU772" s="231" t="s">
        <v>85</v>
      </c>
      <c r="AV772" s="14" t="s">
        <v>157</v>
      </c>
      <c r="AW772" s="14" t="s">
        <v>33</v>
      </c>
      <c r="AX772" s="14" t="s">
        <v>83</v>
      </c>
      <c r="AY772" s="231" t="s">
        <v>150</v>
      </c>
    </row>
    <row r="773" spans="1:65" s="2" customFormat="1" ht="24.2" customHeight="1">
      <c r="A773" s="35"/>
      <c r="B773" s="36"/>
      <c r="C773" s="246" t="s">
        <v>1078</v>
      </c>
      <c r="D773" s="246" t="s">
        <v>289</v>
      </c>
      <c r="E773" s="247" t="s">
        <v>1079</v>
      </c>
      <c r="F773" s="248" t="s">
        <v>1080</v>
      </c>
      <c r="G773" s="249" t="s">
        <v>490</v>
      </c>
      <c r="H773" s="250">
        <v>3</v>
      </c>
      <c r="I773" s="251"/>
      <c r="J773" s="252">
        <f>ROUND(I773*H773,2)</f>
        <v>0</v>
      </c>
      <c r="K773" s="248" t="s">
        <v>156</v>
      </c>
      <c r="L773" s="253"/>
      <c r="M773" s="254" t="s">
        <v>1</v>
      </c>
      <c r="N773" s="255" t="s">
        <v>41</v>
      </c>
      <c r="O773" s="72"/>
      <c r="P773" s="201">
        <f>O773*H773</f>
        <v>0</v>
      </c>
      <c r="Q773" s="201">
        <v>1.95E-2</v>
      </c>
      <c r="R773" s="201">
        <f>Q773*H773</f>
        <v>5.8499999999999996E-2</v>
      </c>
      <c r="S773" s="201">
        <v>0</v>
      </c>
      <c r="T773" s="202">
        <f>S773*H773</f>
        <v>0</v>
      </c>
      <c r="U773" s="35"/>
      <c r="V773" s="35"/>
      <c r="W773" s="35"/>
      <c r="X773" s="35"/>
      <c r="Y773" s="35"/>
      <c r="Z773" s="35"/>
      <c r="AA773" s="35"/>
      <c r="AB773" s="35"/>
      <c r="AC773" s="35"/>
      <c r="AD773" s="35"/>
      <c r="AE773" s="35"/>
      <c r="AR773" s="203" t="s">
        <v>475</v>
      </c>
      <c r="AT773" s="203" t="s">
        <v>289</v>
      </c>
      <c r="AU773" s="203" t="s">
        <v>85</v>
      </c>
      <c r="AY773" s="18" t="s">
        <v>150</v>
      </c>
      <c r="BE773" s="204">
        <f>IF(N773="základní",J773,0)</f>
        <v>0</v>
      </c>
      <c r="BF773" s="204">
        <f>IF(N773="snížená",J773,0)</f>
        <v>0</v>
      </c>
      <c r="BG773" s="204">
        <f>IF(N773="zákl. přenesená",J773,0)</f>
        <v>0</v>
      </c>
      <c r="BH773" s="204">
        <f>IF(N773="sníž. přenesená",J773,0)</f>
        <v>0</v>
      </c>
      <c r="BI773" s="204">
        <f>IF(N773="nulová",J773,0)</f>
        <v>0</v>
      </c>
      <c r="BJ773" s="18" t="s">
        <v>83</v>
      </c>
      <c r="BK773" s="204">
        <f>ROUND(I773*H773,2)</f>
        <v>0</v>
      </c>
      <c r="BL773" s="18" t="s">
        <v>350</v>
      </c>
      <c r="BM773" s="203" t="s">
        <v>1081</v>
      </c>
    </row>
    <row r="774" spans="1:65" s="2" customFormat="1" ht="19.5">
      <c r="A774" s="35"/>
      <c r="B774" s="36"/>
      <c r="C774" s="37"/>
      <c r="D774" s="205" t="s">
        <v>159</v>
      </c>
      <c r="E774" s="37"/>
      <c r="F774" s="206" t="s">
        <v>1080</v>
      </c>
      <c r="G774" s="37"/>
      <c r="H774" s="37"/>
      <c r="I774" s="207"/>
      <c r="J774" s="37"/>
      <c r="K774" s="37"/>
      <c r="L774" s="40"/>
      <c r="M774" s="208"/>
      <c r="N774" s="209"/>
      <c r="O774" s="72"/>
      <c r="P774" s="72"/>
      <c r="Q774" s="72"/>
      <c r="R774" s="72"/>
      <c r="S774" s="72"/>
      <c r="T774" s="73"/>
      <c r="U774" s="35"/>
      <c r="V774" s="35"/>
      <c r="W774" s="35"/>
      <c r="X774" s="35"/>
      <c r="Y774" s="35"/>
      <c r="Z774" s="35"/>
      <c r="AA774" s="35"/>
      <c r="AB774" s="35"/>
      <c r="AC774" s="35"/>
      <c r="AD774" s="35"/>
      <c r="AE774" s="35"/>
      <c r="AT774" s="18" t="s">
        <v>159</v>
      </c>
      <c r="AU774" s="18" t="s">
        <v>85</v>
      </c>
    </row>
    <row r="775" spans="1:65" s="13" customFormat="1">
      <c r="B775" s="210"/>
      <c r="C775" s="211"/>
      <c r="D775" s="205" t="s">
        <v>161</v>
      </c>
      <c r="E775" s="212" t="s">
        <v>1</v>
      </c>
      <c r="F775" s="213" t="s">
        <v>1067</v>
      </c>
      <c r="G775" s="211"/>
      <c r="H775" s="214">
        <v>3</v>
      </c>
      <c r="I775" s="215"/>
      <c r="J775" s="211"/>
      <c r="K775" s="211"/>
      <c r="L775" s="216"/>
      <c r="M775" s="217"/>
      <c r="N775" s="218"/>
      <c r="O775" s="218"/>
      <c r="P775" s="218"/>
      <c r="Q775" s="218"/>
      <c r="R775" s="218"/>
      <c r="S775" s="218"/>
      <c r="T775" s="219"/>
      <c r="AT775" s="220" t="s">
        <v>161</v>
      </c>
      <c r="AU775" s="220" t="s">
        <v>85</v>
      </c>
      <c r="AV775" s="13" t="s">
        <v>85</v>
      </c>
      <c r="AW775" s="13" t="s">
        <v>33</v>
      </c>
      <c r="AX775" s="13" t="s">
        <v>76</v>
      </c>
      <c r="AY775" s="220" t="s">
        <v>150</v>
      </c>
    </row>
    <row r="776" spans="1:65" s="14" customFormat="1">
      <c r="B776" s="221"/>
      <c r="C776" s="222"/>
      <c r="D776" s="205" t="s">
        <v>161</v>
      </c>
      <c r="E776" s="223" t="s">
        <v>1</v>
      </c>
      <c r="F776" s="224" t="s">
        <v>163</v>
      </c>
      <c r="G776" s="222"/>
      <c r="H776" s="225">
        <v>3</v>
      </c>
      <c r="I776" s="226"/>
      <c r="J776" s="222"/>
      <c r="K776" s="222"/>
      <c r="L776" s="227"/>
      <c r="M776" s="228"/>
      <c r="N776" s="229"/>
      <c r="O776" s="229"/>
      <c r="P776" s="229"/>
      <c r="Q776" s="229"/>
      <c r="R776" s="229"/>
      <c r="S776" s="229"/>
      <c r="T776" s="230"/>
      <c r="AT776" s="231" t="s">
        <v>161</v>
      </c>
      <c r="AU776" s="231" t="s">
        <v>85</v>
      </c>
      <c r="AV776" s="14" t="s">
        <v>157</v>
      </c>
      <c r="AW776" s="14" t="s">
        <v>33</v>
      </c>
      <c r="AX776" s="14" t="s">
        <v>83</v>
      </c>
      <c r="AY776" s="231" t="s">
        <v>150</v>
      </c>
    </row>
    <row r="777" spans="1:65" s="2" customFormat="1" ht="24.2" customHeight="1">
      <c r="A777" s="35"/>
      <c r="B777" s="36"/>
      <c r="C777" s="192" t="s">
        <v>1082</v>
      </c>
      <c r="D777" s="192" t="s">
        <v>152</v>
      </c>
      <c r="E777" s="193" t="s">
        <v>1083</v>
      </c>
      <c r="F777" s="194" t="s">
        <v>1084</v>
      </c>
      <c r="G777" s="195" t="s">
        <v>490</v>
      </c>
      <c r="H777" s="196">
        <v>3</v>
      </c>
      <c r="I777" s="197"/>
      <c r="J777" s="198">
        <f>ROUND(I777*H777,2)</f>
        <v>0</v>
      </c>
      <c r="K777" s="194" t="s">
        <v>156</v>
      </c>
      <c r="L777" s="40"/>
      <c r="M777" s="199" t="s">
        <v>1</v>
      </c>
      <c r="N777" s="200" t="s">
        <v>41</v>
      </c>
      <c r="O777" s="72"/>
      <c r="P777" s="201">
        <f>O777*H777</f>
        <v>0</v>
      </c>
      <c r="Q777" s="201">
        <v>0</v>
      </c>
      <c r="R777" s="201">
        <f>Q777*H777</f>
        <v>0</v>
      </c>
      <c r="S777" s="201">
        <v>0</v>
      </c>
      <c r="T777" s="202">
        <f>S777*H777</f>
        <v>0</v>
      </c>
      <c r="U777" s="35"/>
      <c r="V777" s="35"/>
      <c r="W777" s="35"/>
      <c r="X777" s="35"/>
      <c r="Y777" s="35"/>
      <c r="Z777" s="35"/>
      <c r="AA777" s="35"/>
      <c r="AB777" s="35"/>
      <c r="AC777" s="35"/>
      <c r="AD777" s="35"/>
      <c r="AE777" s="35"/>
      <c r="AR777" s="203" t="s">
        <v>350</v>
      </c>
      <c r="AT777" s="203" t="s">
        <v>152</v>
      </c>
      <c r="AU777" s="203" t="s">
        <v>85</v>
      </c>
      <c r="AY777" s="18" t="s">
        <v>150</v>
      </c>
      <c r="BE777" s="204">
        <f>IF(N777="základní",J777,0)</f>
        <v>0</v>
      </c>
      <c r="BF777" s="204">
        <f>IF(N777="snížená",J777,0)</f>
        <v>0</v>
      </c>
      <c r="BG777" s="204">
        <f>IF(N777="zákl. přenesená",J777,0)</f>
        <v>0</v>
      </c>
      <c r="BH777" s="204">
        <f>IF(N777="sníž. přenesená",J777,0)</f>
        <v>0</v>
      </c>
      <c r="BI777" s="204">
        <f>IF(N777="nulová",J777,0)</f>
        <v>0</v>
      </c>
      <c r="BJ777" s="18" t="s">
        <v>83</v>
      </c>
      <c r="BK777" s="204">
        <f>ROUND(I777*H777,2)</f>
        <v>0</v>
      </c>
      <c r="BL777" s="18" t="s">
        <v>350</v>
      </c>
      <c r="BM777" s="203" t="s">
        <v>1085</v>
      </c>
    </row>
    <row r="778" spans="1:65" s="2" customFormat="1" ht="29.25">
      <c r="A778" s="35"/>
      <c r="B778" s="36"/>
      <c r="C778" s="37"/>
      <c r="D778" s="205" t="s">
        <v>159</v>
      </c>
      <c r="E778" s="37"/>
      <c r="F778" s="206" t="s">
        <v>1086</v>
      </c>
      <c r="G778" s="37"/>
      <c r="H778" s="37"/>
      <c r="I778" s="207"/>
      <c r="J778" s="37"/>
      <c r="K778" s="37"/>
      <c r="L778" s="40"/>
      <c r="M778" s="208"/>
      <c r="N778" s="209"/>
      <c r="O778" s="72"/>
      <c r="P778" s="72"/>
      <c r="Q778" s="72"/>
      <c r="R778" s="72"/>
      <c r="S778" s="72"/>
      <c r="T778" s="73"/>
      <c r="U778" s="35"/>
      <c r="V778" s="35"/>
      <c r="W778" s="35"/>
      <c r="X778" s="35"/>
      <c r="Y778" s="35"/>
      <c r="Z778" s="35"/>
      <c r="AA778" s="35"/>
      <c r="AB778" s="35"/>
      <c r="AC778" s="35"/>
      <c r="AD778" s="35"/>
      <c r="AE778" s="35"/>
      <c r="AT778" s="18" t="s">
        <v>159</v>
      </c>
      <c r="AU778" s="18" t="s">
        <v>85</v>
      </c>
    </row>
    <row r="779" spans="1:65" s="13" customFormat="1">
      <c r="B779" s="210"/>
      <c r="C779" s="211"/>
      <c r="D779" s="205" t="s">
        <v>161</v>
      </c>
      <c r="E779" s="212" t="s">
        <v>1</v>
      </c>
      <c r="F779" s="213" t="s">
        <v>1087</v>
      </c>
      <c r="G779" s="211"/>
      <c r="H779" s="214">
        <v>1</v>
      </c>
      <c r="I779" s="215"/>
      <c r="J779" s="211"/>
      <c r="K779" s="211"/>
      <c r="L779" s="216"/>
      <c r="M779" s="217"/>
      <c r="N779" s="218"/>
      <c r="O779" s="218"/>
      <c r="P779" s="218"/>
      <c r="Q779" s="218"/>
      <c r="R779" s="218"/>
      <c r="S779" s="218"/>
      <c r="T779" s="219"/>
      <c r="AT779" s="220" t="s">
        <v>161</v>
      </c>
      <c r="AU779" s="220" t="s">
        <v>85</v>
      </c>
      <c r="AV779" s="13" t="s">
        <v>85</v>
      </c>
      <c r="AW779" s="13" t="s">
        <v>33</v>
      </c>
      <c r="AX779" s="13" t="s">
        <v>76</v>
      </c>
      <c r="AY779" s="220" t="s">
        <v>150</v>
      </c>
    </row>
    <row r="780" spans="1:65" s="13" customFormat="1">
      <c r="B780" s="210"/>
      <c r="C780" s="211"/>
      <c r="D780" s="205" t="s">
        <v>161</v>
      </c>
      <c r="E780" s="212" t="s">
        <v>1</v>
      </c>
      <c r="F780" s="213" t="s">
        <v>1088</v>
      </c>
      <c r="G780" s="211"/>
      <c r="H780" s="214">
        <v>2</v>
      </c>
      <c r="I780" s="215"/>
      <c r="J780" s="211"/>
      <c r="K780" s="211"/>
      <c r="L780" s="216"/>
      <c r="M780" s="217"/>
      <c r="N780" s="218"/>
      <c r="O780" s="218"/>
      <c r="P780" s="218"/>
      <c r="Q780" s="218"/>
      <c r="R780" s="218"/>
      <c r="S780" s="218"/>
      <c r="T780" s="219"/>
      <c r="AT780" s="220" t="s">
        <v>161</v>
      </c>
      <c r="AU780" s="220" t="s">
        <v>85</v>
      </c>
      <c r="AV780" s="13" t="s">
        <v>85</v>
      </c>
      <c r="AW780" s="13" t="s">
        <v>33</v>
      </c>
      <c r="AX780" s="13" t="s">
        <v>76</v>
      </c>
      <c r="AY780" s="220" t="s">
        <v>150</v>
      </c>
    </row>
    <row r="781" spans="1:65" s="14" customFormat="1">
      <c r="B781" s="221"/>
      <c r="C781" s="222"/>
      <c r="D781" s="205" t="s">
        <v>161</v>
      </c>
      <c r="E781" s="223" t="s">
        <v>1</v>
      </c>
      <c r="F781" s="224" t="s">
        <v>163</v>
      </c>
      <c r="G781" s="222"/>
      <c r="H781" s="225">
        <v>3</v>
      </c>
      <c r="I781" s="226"/>
      <c r="J781" s="222"/>
      <c r="K781" s="222"/>
      <c r="L781" s="227"/>
      <c r="M781" s="228"/>
      <c r="N781" s="229"/>
      <c r="O781" s="229"/>
      <c r="P781" s="229"/>
      <c r="Q781" s="229"/>
      <c r="R781" s="229"/>
      <c r="S781" s="229"/>
      <c r="T781" s="230"/>
      <c r="AT781" s="231" t="s">
        <v>161</v>
      </c>
      <c r="AU781" s="231" t="s">
        <v>85</v>
      </c>
      <c r="AV781" s="14" t="s">
        <v>157</v>
      </c>
      <c r="AW781" s="14" t="s">
        <v>33</v>
      </c>
      <c r="AX781" s="14" t="s">
        <v>83</v>
      </c>
      <c r="AY781" s="231" t="s">
        <v>150</v>
      </c>
    </row>
    <row r="782" spans="1:65" s="2" customFormat="1" ht="24.2" customHeight="1">
      <c r="A782" s="35"/>
      <c r="B782" s="36"/>
      <c r="C782" s="246" t="s">
        <v>1089</v>
      </c>
      <c r="D782" s="246" t="s">
        <v>289</v>
      </c>
      <c r="E782" s="247" t="s">
        <v>1090</v>
      </c>
      <c r="F782" s="248" t="s">
        <v>1091</v>
      </c>
      <c r="G782" s="249" t="s">
        <v>490</v>
      </c>
      <c r="H782" s="250">
        <v>1</v>
      </c>
      <c r="I782" s="251"/>
      <c r="J782" s="252">
        <f>ROUND(I782*H782,2)</f>
        <v>0</v>
      </c>
      <c r="K782" s="248" t="s">
        <v>156</v>
      </c>
      <c r="L782" s="253"/>
      <c r="M782" s="254" t="s">
        <v>1</v>
      </c>
      <c r="N782" s="255" t="s">
        <v>41</v>
      </c>
      <c r="O782" s="72"/>
      <c r="P782" s="201">
        <f>O782*H782</f>
        <v>0</v>
      </c>
      <c r="Q782" s="201">
        <v>2.0500000000000001E-2</v>
      </c>
      <c r="R782" s="201">
        <f>Q782*H782</f>
        <v>2.0500000000000001E-2</v>
      </c>
      <c r="S782" s="201">
        <v>0</v>
      </c>
      <c r="T782" s="202">
        <f>S782*H782</f>
        <v>0</v>
      </c>
      <c r="U782" s="35"/>
      <c r="V782" s="35"/>
      <c r="W782" s="35"/>
      <c r="X782" s="35"/>
      <c r="Y782" s="35"/>
      <c r="Z782" s="35"/>
      <c r="AA782" s="35"/>
      <c r="AB782" s="35"/>
      <c r="AC782" s="35"/>
      <c r="AD782" s="35"/>
      <c r="AE782" s="35"/>
      <c r="AR782" s="203" t="s">
        <v>475</v>
      </c>
      <c r="AT782" s="203" t="s">
        <v>289</v>
      </c>
      <c r="AU782" s="203" t="s">
        <v>85</v>
      </c>
      <c r="AY782" s="18" t="s">
        <v>150</v>
      </c>
      <c r="BE782" s="204">
        <f>IF(N782="základní",J782,0)</f>
        <v>0</v>
      </c>
      <c r="BF782" s="204">
        <f>IF(N782="snížená",J782,0)</f>
        <v>0</v>
      </c>
      <c r="BG782" s="204">
        <f>IF(N782="zákl. přenesená",J782,0)</f>
        <v>0</v>
      </c>
      <c r="BH782" s="204">
        <f>IF(N782="sníž. přenesená",J782,0)</f>
        <v>0</v>
      </c>
      <c r="BI782" s="204">
        <f>IF(N782="nulová",J782,0)</f>
        <v>0</v>
      </c>
      <c r="BJ782" s="18" t="s">
        <v>83</v>
      </c>
      <c r="BK782" s="204">
        <f>ROUND(I782*H782,2)</f>
        <v>0</v>
      </c>
      <c r="BL782" s="18" t="s">
        <v>350</v>
      </c>
      <c r="BM782" s="203" t="s">
        <v>1092</v>
      </c>
    </row>
    <row r="783" spans="1:65" s="2" customFormat="1" ht="19.5">
      <c r="A783" s="35"/>
      <c r="B783" s="36"/>
      <c r="C783" s="37"/>
      <c r="D783" s="205" t="s">
        <v>159</v>
      </c>
      <c r="E783" s="37"/>
      <c r="F783" s="206" t="s">
        <v>1091</v>
      </c>
      <c r="G783" s="37"/>
      <c r="H783" s="37"/>
      <c r="I783" s="207"/>
      <c r="J783" s="37"/>
      <c r="K783" s="37"/>
      <c r="L783" s="40"/>
      <c r="M783" s="208"/>
      <c r="N783" s="209"/>
      <c r="O783" s="72"/>
      <c r="P783" s="72"/>
      <c r="Q783" s="72"/>
      <c r="R783" s="72"/>
      <c r="S783" s="72"/>
      <c r="T783" s="73"/>
      <c r="U783" s="35"/>
      <c r="V783" s="35"/>
      <c r="W783" s="35"/>
      <c r="X783" s="35"/>
      <c r="Y783" s="35"/>
      <c r="Z783" s="35"/>
      <c r="AA783" s="35"/>
      <c r="AB783" s="35"/>
      <c r="AC783" s="35"/>
      <c r="AD783" s="35"/>
      <c r="AE783" s="35"/>
      <c r="AT783" s="18" t="s">
        <v>159</v>
      </c>
      <c r="AU783" s="18" t="s">
        <v>85</v>
      </c>
    </row>
    <row r="784" spans="1:65" s="13" customFormat="1">
      <c r="B784" s="210"/>
      <c r="C784" s="211"/>
      <c r="D784" s="205" t="s">
        <v>161</v>
      </c>
      <c r="E784" s="212" t="s">
        <v>1</v>
      </c>
      <c r="F784" s="213" t="s">
        <v>1087</v>
      </c>
      <c r="G784" s="211"/>
      <c r="H784" s="214">
        <v>1</v>
      </c>
      <c r="I784" s="215"/>
      <c r="J784" s="211"/>
      <c r="K784" s="211"/>
      <c r="L784" s="216"/>
      <c r="M784" s="217"/>
      <c r="N784" s="218"/>
      <c r="O784" s="218"/>
      <c r="P784" s="218"/>
      <c r="Q784" s="218"/>
      <c r="R784" s="218"/>
      <c r="S784" s="218"/>
      <c r="T784" s="219"/>
      <c r="AT784" s="220" t="s">
        <v>161</v>
      </c>
      <c r="AU784" s="220" t="s">
        <v>85</v>
      </c>
      <c r="AV784" s="13" t="s">
        <v>85</v>
      </c>
      <c r="AW784" s="13" t="s">
        <v>33</v>
      </c>
      <c r="AX784" s="13" t="s">
        <v>76</v>
      </c>
      <c r="AY784" s="220" t="s">
        <v>150</v>
      </c>
    </row>
    <row r="785" spans="1:65" s="14" customFormat="1">
      <c r="B785" s="221"/>
      <c r="C785" s="222"/>
      <c r="D785" s="205" t="s">
        <v>161</v>
      </c>
      <c r="E785" s="223" t="s">
        <v>1</v>
      </c>
      <c r="F785" s="224" t="s">
        <v>163</v>
      </c>
      <c r="G785" s="222"/>
      <c r="H785" s="225">
        <v>1</v>
      </c>
      <c r="I785" s="226"/>
      <c r="J785" s="222"/>
      <c r="K785" s="222"/>
      <c r="L785" s="227"/>
      <c r="M785" s="228"/>
      <c r="N785" s="229"/>
      <c r="O785" s="229"/>
      <c r="P785" s="229"/>
      <c r="Q785" s="229"/>
      <c r="R785" s="229"/>
      <c r="S785" s="229"/>
      <c r="T785" s="230"/>
      <c r="AT785" s="231" t="s">
        <v>161</v>
      </c>
      <c r="AU785" s="231" t="s">
        <v>85</v>
      </c>
      <c r="AV785" s="14" t="s">
        <v>157</v>
      </c>
      <c r="AW785" s="14" t="s">
        <v>33</v>
      </c>
      <c r="AX785" s="14" t="s">
        <v>83</v>
      </c>
      <c r="AY785" s="231" t="s">
        <v>150</v>
      </c>
    </row>
    <row r="786" spans="1:65" s="2" customFormat="1" ht="24.2" customHeight="1">
      <c r="A786" s="35"/>
      <c r="B786" s="36"/>
      <c r="C786" s="246" t="s">
        <v>1093</v>
      </c>
      <c r="D786" s="246" t="s">
        <v>289</v>
      </c>
      <c r="E786" s="247" t="s">
        <v>1094</v>
      </c>
      <c r="F786" s="248" t="s">
        <v>1095</v>
      </c>
      <c r="G786" s="249" t="s">
        <v>490</v>
      </c>
      <c r="H786" s="250">
        <v>2</v>
      </c>
      <c r="I786" s="251"/>
      <c r="J786" s="252">
        <f>ROUND(I786*H786,2)</f>
        <v>0</v>
      </c>
      <c r="K786" s="248" t="s">
        <v>321</v>
      </c>
      <c r="L786" s="253"/>
      <c r="M786" s="254" t="s">
        <v>1</v>
      </c>
      <c r="N786" s="255" t="s">
        <v>41</v>
      </c>
      <c r="O786" s="72"/>
      <c r="P786" s="201">
        <f>O786*H786</f>
        <v>0</v>
      </c>
      <c r="Q786" s="201">
        <v>0</v>
      </c>
      <c r="R786" s="201">
        <f>Q786*H786</f>
        <v>0</v>
      </c>
      <c r="S786" s="201">
        <v>0</v>
      </c>
      <c r="T786" s="202">
        <f>S786*H786</f>
        <v>0</v>
      </c>
      <c r="U786" s="35"/>
      <c r="V786" s="35"/>
      <c r="W786" s="35"/>
      <c r="X786" s="35"/>
      <c r="Y786" s="35"/>
      <c r="Z786" s="35"/>
      <c r="AA786" s="35"/>
      <c r="AB786" s="35"/>
      <c r="AC786" s="35"/>
      <c r="AD786" s="35"/>
      <c r="AE786" s="35"/>
      <c r="AR786" s="203" t="s">
        <v>475</v>
      </c>
      <c r="AT786" s="203" t="s">
        <v>289</v>
      </c>
      <c r="AU786" s="203" t="s">
        <v>85</v>
      </c>
      <c r="AY786" s="18" t="s">
        <v>150</v>
      </c>
      <c r="BE786" s="204">
        <f>IF(N786="základní",J786,0)</f>
        <v>0</v>
      </c>
      <c r="BF786" s="204">
        <f>IF(N786="snížená",J786,0)</f>
        <v>0</v>
      </c>
      <c r="BG786" s="204">
        <f>IF(N786="zákl. přenesená",J786,0)</f>
        <v>0</v>
      </c>
      <c r="BH786" s="204">
        <f>IF(N786="sníž. přenesená",J786,0)</f>
        <v>0</v>
      </c>
      <c r="BI786" s="204">
        <f>IF(N786="nulová",J786,0)</f>
        <v>0</v>
      </c>
      <c r="BJ786" s="18" t="s">
        <v>83</v>
      </c>
      <c r="BK786" s="204">
        <f>ROUND(I786*H786,2)</f>
        <v>0</v>
      </c>
      <c r="BL786" s="18" t="s">
        <v>350</v>
      </c>
      <c r="BM786" s="203" t="s">
        <v>1096</v>
      </c>
    </row>
    <row r="787" spans="1:65" s="2" customFormat="1" ht="19.5">
      <c r="A787" s="35"/>
      <c r="B787" s="36"/>
      <c r="C787" s="37"/>
      <c r="D787" s="205" t="s">
        <v>159</v>
      </c>
      <c r="E787" s="37"/>
      <c r="F787" s="206" t="s">
        <v>1095</v>
      </c>
      <c r="G787" s="37"/>
      <c r="H787" s="37"/>
      <c r="I787" s="207"/>
      <c r="J787" s="37"/>
      <c r="K787" s="37"/>
      <c r="L787" s="40"/>
      <c r="M787" s="208"/>
      <c r="N787" s="209"/>
      <c r="O787" s="72"/>
      <c r="P787" s="72"/>
      <c r="Q787" s="72"/>
      <c r="R787" s="72"/>
      <c r="S787" s="72"/>
      <c r="T787" s="73"/>
      <c r="U787" s="35"/>
      <c r="V787" s="35"/>
      <c r="W787" s="35"/>
      <c r="X787" s="35"/>
      <c r="Y787" s="35"/>
      <c r="Z787" s="35"/>
      <c r="AA787" s="35"/>
      <c r="AB787" s="35"/>
      <c r="AC787" s="35"/>
      <c r="AD787" s="35"/>
      <c r="AE787" s="35"/>
      <c r="AT787" s="18" t="s">
        <v>159</v>
      </c>
      <c r="AU787" s="18" t="s">
        <v>85</v>
      </c>
    </row>
    <row r="788" spans="1:65" s="13" customFormat="1">
      <c r="B788" s="210"/>
      <c r="C788" s="211"/>
      <c r="D788" s="205" t="s">
        <v>161</v>
      </c>
      <c r="E788" s="212" t="s">
        <v>1</v>
      </c>
      <c r="F788" s="213" t="s">
        <v>1088</v>
      </c>
      <c r="G788" s="211"/>
      <c r="H788" s="214">
        <v>2</v>
      </c>
      <c r="I788" s="215"/>
      <c r="J788" s="211"/>
      <c r="K788" s="211"/>
      <c r="L788" s="216"/>
      <c r="M788" s="217"/>
      <c r="N788" s="218"/>
      <c r="O788" s="218"/>
      <c r="P788" s="218"/>
      <c r="Q788" s="218"/>
      <c r="R788" s="218"/>
      <c r="S788" s="218"/>
      <c r="T788" s="219"/>
      <c r="AT788" s="220" t="s">
        <v>161</v>
      </c>
      <c r="AU788" s="220" t="s">
        <v>85</v>
      </c>
      <c r="AV788" s="13" t="s">
        <v>85</v>
      </c>
      <c r="AW788" s="13" t="s">
        <v>33</v>
      </c>
      <c r="AX788" s="13" t="s">
        <v>76</v>
      </c>
      <c r="AY788" s="220" t="s">
        <v>150</v>
      </c>
    </row>
    <row r="789" spans="1:65" s="14" customFormat="1">
      <c r="B789" s="221"/>
      <c r="C789" s="222"/>
      <c r="D789" s="205" t="s">
        <v>161</v>
      </c>
      <c r="E789" s="223" t="s">
        <v>1</v>
      </c>
      <c r="F789" s="224" t="s">
        <v>163</v>
      </c>
      <c r="G789" s="222"/>
      <c r="H789" s="225">
        <v>2</v>
      </c>
      <c r="I789" s="226"/>
      <c r="J789" s="222"/>
      <c r="K789" s="222"/>
      <c r="L789" s="227"/>
      <c r="M789" s="228"/>
      <c r="N789" s="229"/>
      <c r="O789" s="229"/>
      <c r="P789" s="229"/>
      <c r="Q789" s="229"/>
      <c r="R789" s="229"/>
      <c r="S789" s="229"/>
      <c r="T789" s="230"/>
      <c r="AT789" s="231" t="s">
        <v>161</v>
      </c>
      <c r="AU789" s="231" t="s">
        <v>85</v>
      </c>
      <c r="AV789" s="14" t="s">
        <v>157</v>
      </c>
      <c r="AW789" s="14" t="s">
        <v>33</v>
      </c>
      <c r="AX789" s="14" t="s">
        <v>83</v>
      </c>
      <c r="AY789" s="231" t="s">
        <v>150</v>
      </c>
    </row>
    <row r="790" spans="1:65" s="2" customFormat="1" ht="24.2" customHeight="1">
      <c r="A790" s="35"/>
      <c r="B790" s="36"/>
      <c r="C790" s="192" t="s">
        <v>1097</v>
      </c>
      <c r="D790" s="192" t="s">
        <v>152</v>
      </c>
      <c r="E790" s="193" t="s">
        <v>1098</v>
      </c>
      <c r="F790" s="194" t="s">
        <v>1099</v>
      </c>
      <c r="G790" s="195" t="s">
        <v>490</v>
      </c>
      <c r="H790" s="196">
        <v>1</v>
      </c>
      <c r="I790" s="197"/>
      <c r="J790" s="198">
        <f>ROUND(I790*H790,2)</f>
        <v>0</v>
      </c>
      <c r="K790" s="194" t="s">
        <v>156</v>
      </c>
      <c r="L790" s="40"/>
      <c r="M790" s="199" t="s">
        <v>1</v>
      </c>
      <c r="N790" s="200" t="s">
        <v>41</v>
      </c>
      <c r="O790" s="72"/>
      <c r="P790" s="201">
        <f>O790*H790</f>
        <v>0</v>
      </c>
      <c r="Q790" s="201">
        <v>9.2000000000000003E-4</v>
      </c>
      <c r="R790" s="201">
        <f>Q790*H790</f>
        <v>9.2000000000000003E-4</v>
      </c>
      <c r="S790" s="201">
        <v>0</v>
      </c>
      <c r="T790" s="202">
        <f>S790*H790</f>
        <v>0</v>
      </c>
      <c r="U790" s="35"/>
      <c r="V790" s="35"/>
      <c r="W790" s="35"/>
      <c r="X790" s="35"/>
      <c r="Y790" s="35"/>
      <c r="Z790" s="35"/>
      <c r="AA790" s="35"/>
      <c r="AB790" s="35"/>
      <c r="AC790" s="35"/>
      <c r="AD790" s="35"/>
      <c r="AE790" s="35"/>
      <c r="AR790" s="203" t="s">
        <v>350</v>
      </c>
      <c r="AT790" s="203" t="s">
        <v>152</v>
      </c>
      <c r="AU790" s="203" t="s">
        <v>85</v>
      </c>
      <c r="AY790" s="18" t="s">
        <v>150</v>
      </c>
      <c r="BE790" s="204">
        <f>IF(N790="základní",J790,0)</f>
        <v>0</v>
      </c>
      <c r="BF790" s="204">
        <f>IF(N790="snížená",J790,0)</f>
        <v>0</v>
      </c>
      <c r="BG790" s="204">
        <f>IF(N790="zákl. přenesená",J790,0)</f>
        <v>0</v>
      </c>
      <c r="BH790" s="204">
        <f>IF(N790="sníž. přenesená",J790,0)</f>
        <v>0</v>
      </c>
      <c r="BI790" s="204">
        <f>IF(N790="nulová",J790,0)</f>
        <v>0</v>
      </c>
      <c r="BJ790" s="18" t="s">
        <v>83</v>
      </c>
      <c r="BK790" s="204">
        <f>ROUND(I790*H790,2)</f>
        <v>0</v>
      </c>
      <c r="BL790" s="18" t="s">
        <v>350</v>
      </c>
      <c r="BM790" s="203" t="s">
        <v>1100</v>
      </c>
    </row>
    <row r="791" spans="1:65" s="2" customFormat="1" ht="19.5">
      <c r="A791" s="35"/>
      <c r="B791" s="36"/>
      <c r="C791" s="37"/>
      <c r="D791" s="205" t="s">
        <v>159</v>
      </c>
      <c r="E791" s="37"/>
      <c r="F791" s="206" t="s">
        <v>1101</v>
      </c>
      <c r="G791" s="37"/>
      <c r="H791" s="37"/>
      <c r="I791" s="207"/>
      <c r="J791" s="37"/>
      <c r="K791" s="37"/>
      <c r="L791" s="40"/>
      <c r="M791" s="208"/>
      <c r="N791" s="209"/>
      <c r="O791" s="72"/>
      <c r="P791" s="72"/>
      <c r="Q791" s="72"/>
      <c r="R791" s="72"/>
      <c r="S791" s="72"/>
      <c r="T791" s="73"/>
      <c r="U791" s="35"/>
      <c r="V791" s="35"/>
      <c r="W791" s="35"/>
      <c r="X791" s="35"/>
      <c r="Y791" s="35"/>
      <c r="Z791" s="35"/>
      <c r="AA791" s="35"/>
      <c r="AB791" s="35"/>
      <c r="AC791" s="35"/>
      <c r="AD791" s="35"/>
      <c r="AE791" s="35"/>
      <c r="AT791" s="18" t="s">
        <v>159</v>
      </c>
      <c r="AU791" s="18" t="s">
        <v>85</v>
      </c>
    </row>
    <row r="792" spans="1:65" s="2" customFormat="1" ht="24.2" customHeight="1">
      <c r="A792" s="35"/>
      <c r="B792" s="36"/>
      <c r="C792" s="246" t="s">
        <v>1102</v>
      </c>
      <c r="D792" s="246" t="s">
        <v>289</v>
      </c>
      <c r="E792" s="247" t="s">
        <v>1103</v>
      </c>
      <c r="F792" s="248" t="s">
        <v>1104</v>
      </c>
      <c r="G792" s="249" t="s">
        <v>265</v>
      </c>
      <c r="H792" s="250">
        <v>1.5760000000000001</v>
      </c>
      <c r="I792" s="251"/>
      <c r="J792" s="252">
        <f>ROUND(I792*H792,2)</f>
        <v>0</v>
      </c>
      <c r="K792" s="248" t="s">
        <v>156</v>
      </c>
      <c r="L792" s="253"/>
      <c r="M792" s="254" t="s">
        <v>1</v>
      </c>
      <c r="N792" s="255" t="s">
        <v>41</v>
      </c>
      <c r="O792" s="72"/>
      <c r="P792" s="201">
        <f>O792*H792</f>
        <v>0</v>
      </c>
      <c r="Q792" s="201">
        <v>2.5440000000000001E-2</v>
      </c>
      <c r="R792" s="201">
        <f>Q792*H792</f>
        <v>4.0093440000000001E-2</v>
      </c>
      <c r="S792" s="201">
        <v>0</v>
      </c>
      <c r="T792" s="202">
        <f>S792*H792</f>
        <v>0</v>
      </c>
      <c r="U792" s="35"/>
      <c r="V792" s="35"/>
      <c r="W792" s="35"/>
      <c r="X792" s="35"/>
      <c r="Y792" s="35"/>
      <c r="Z792" s="35"/>
      <c r="AA792" s="35"/>
      <c r="AB792" s="35"/>
      <c r="AC792" s="35"/>
      <c r="AD792" s="35"/>
      <c r="AE792" s="35"/>
      <c r="AR792" s="203" t="s">
        <v>475</v>
      </c>
      <c r="AT792" s="203" t="s">
        <v>289</v>
      </c>
      <c r="AU792" s="203" t="s">
        <v>85</v>
      </c>
      <c r="AY792" s="18" t="s">
        <v>150</v>
      </c>
      <c r="BE792" s="204">
        <f>IF(N792="základní",J792,0)</f>
        <v>0</v>
      </c>
      <c r="BF792" s="204">
        <f>IF(N792="snížená",J792,0)</f>
        <v>0</v>
      </c>
      <c r="BG792" s="204">
        <f>IF(N792="zákl. přenesená",J792,0)</f>
        <v>0</v>
      </c>
      <c r="BH792" s="204">
        <f>IF(N792="sníž. přenesená",J792,0)</f>
        <v>0</v>
      </c>
      <c r="BI792" s="204">
        <f>IF(N792="nulová",J792,0)</f>
        <v>0</v>
      </c>
      <c r="BJ792" s="18" t="s">
        <v>83</v>
      </c>
      <c r="BK792" s="204">
        <f>ROUND(I792*H792,2)</f>
        <v>0</v>
      </c>
      <c r="BL792" s="18" t="s">
        <v>350</v>
      </c>
      <c r="BM792" s="203" t="s">
        <v>1105</v>
      </c>
    </row>
    <row r="793" spans="1:65" s="2" customFormat="1" ht="19.5">
      <c r="A793" s="35"/>
      <c r="B793" s="36"/>
      <c r="C793" s="37"/>
      <c r="D793" s="205" t="s">
        <v>159</v>
      </c>
      <c r="E793" s="37"/>
      <c r="F793" s="206" t="s">
        <v>1104</v>
      </c>
      <c r="G793" s="37"/>
      <c r="H793" s="37"/>
      <c r="I793" s="207"/>
      <c r="J793" s="37"/>
      <c r="K793" s="37"/>
      <c r="L793" s="40"/>
      <c r="M793" s="208"/>
      <c r="N793" s="209"/>
      <c r="O793" s="72"/>
      <c r="P793" s="72"/>
      <c r="Q793" s="72"/>
      <c r="R793" s="72"/>
      <c r="S793" s="72"/>
      <c r="T793" s="73"/>
      <c r="U793" s="35"/>
      <c r="V793" s="35"/>
      <c r="W793" s="35"/>
      <c r="X793" s="35"/>
      <c r="Y793" s="35"/>
      <c r="Z793" s="35"/>
      <c r="AA793" s="35"/>
      <c r="AB793" s="35"/>
      <c r="AC793" s="35"/>
      <c r="AD793" s="35"/>
      <c r="AE793" s="35"/>
      <c r="AT793" s="18" t="s">
        <v>159</v>
      </c>
      <c r="AU793" s="18" t="s">
        <v>85</v>
      </c>
    </row>
    <row r="794" spans="1:65" s="13" customFormat="1">
      <c r="B794" s="210"/>
      <c r="C794" s="211"/>
      <c r="D794" s="205" t="s">
        <v>161</v>
      </c>
      <c r="E794" s="212" t="s">
        <v>1</v>
      </c>
      <c r="F794" s="213" t="s">
        <v>1106</v>
      </c>
      <c r="G794" s="211"/>
      <c r="H794" s="214">
        <v>1.5760000000000001</v>
      </c>
      <c r="I794" s="215"/>
      <c r="J794" s="211"/>
      <c r="K794" s="211"/>
      <c r="L794" s="216"/>
      <c r="M794" s="217"/>
      <c r="N794" s="218"/>
      <c r="O794" s="218"/>
      <c r="P794" s="218"/>
      <c r="Q794" s="218"/>
      <c r="R794" s="218"/>
      <c r="S794" s="218"/>
      <c r="T794" s="219"/>
      <c r="AT794" s="220" t="s">
        <v>161</v>
      </c>
      <c r="AU794" s="220" t="s">
        <v>85</v>
      </c>
      <c r="AV794" s="13" t="s">
        <v>85</v>
      </c>
      <c r="AW794" s="13" t="s">
        <v>33</v>
      </c>
      <c r="AX794" s="13" t="s">
        <v>76</v>
      </c>
      <c r="AY794" s="220" t="s">
        <v>150</v>
      </c>
    </row>
    <row r="795" spans="1:65" s="14" customFormat="1">
      <c r="B795" s="221"/>
      <c r="C795" s="222"/>
      <c r="D795" s="205" t="s">
        <v>161</v>
      </c>
      <c r="E795" s="223" t="s">
        <v>1</v>
      </c>
      <c r="F795" s="224" t="s">
        <v>163</v>
      </c>
      <c r="G795" s="222"/>
      <c r="H795" s="225">
        <v>1.5760000000000001</v>
      </c>
      <c r="I795" s="226"/>
      <c r="J795" s="222"/>
      <c r="K795" s="222"/>
      <c r="L795" s="227"/>
      <c r="M795" s="228"/>
      <c r="N795" s="229"/>
      <c r="O795" s="229"/>
      <c r="P795" s="229"/>
      <c r="Q795" s="229"/>
      <c r="R795" s="229"/>
      <c r="S795" s="229"/>
      <c r="T795" s="230"/>
      <c r="AT795" s="231" t="s">
        <v>161</v>
      </c>
      <c r="AU795" s="231" t="s">
        <v>85</v>
      </c>
      <c r="AV795" s="14" t="s">
        <v>157</v>
      </c>
      <c r="AW795" s="14" t="s">
        <v>33</v>
      </c>
      <c r="AX795" s="14" t="s">
        <v>83</v>
      </c>
      <c r="AY795" s="231" t="s">
        <v>150</v>
      </c>
    </row>
    <row r="796" spans="1:65" s="2" customFormat="1" ht="24.2" customHeight="1">
      <c r="A796" s="35"/>
      <c r="B796" s="36"/>
      <c r="C796" s="192" t="s">
        <v>1107</v>
      </c>
      <c r="D796" s="192" t="s">
        <v>152</v>
      </c>
      <c r="E796" s="193" t="s">
        <v>1108</v>
      </c>
      <c r="F796" s="194" t="s">
        <v>1109</v>
      </c>
      <c r="G796" s="195" t="s">
        <v>490</v>
      </c>
      <c r="H796" s="196">
        <v>1</v>
      </c>
      <c r="I796" s="197"/>
      <c r="J796" s="198">
        <f>ROUND(I796*H796,2)</f>
        <v>0</v>
      </c>
      <c r="K796" s="194" t="s">
        <v>156</v>
      </c>
      <c r="L796" s="40"/>
      <c r="M796" s="199" t="s">
        <v>1</v>
      </c>
      <c r="N796" s="200" t="s">
        <v>41</v>
      </c>
      <c r="O796" s="72"/>
      <c r="P796" s="201">
        <f>O796*H796</f>
        <v>0</v>
      </c>
      <c r="Q796" s="201">
        <v>8.5999999999999998E-4</v>
      </c>
      <c r="R796" s="201">
        <f>Q796*H796</f>
        <v>8.5999999999999998E-4</v>
      </c>
      <c r="S796" s="201">
        <v>0</v>
      </c>
      <c r="T796" s="202">
        <f>S796*H796</f>
        <v>0</v>
      </c>
      <c r="U796" s="35"/>
      <c r="V796" s="35"/>
      <c r="W796" s="35"/>
      <c r="X796" s="35"/>
      <c r="Y796" s="35"/>
      <c r="Z796" s="35"/>
      <c r="AA796" s="35"/>
      <c r="AB796" s="35"/>
      <c r="AC796" s="35"/>
      <c r="AD796" s="35"/>
      <c r="AE796" s="35"/>
      <c r="AR796" s="203" t="s">
        <v>350</v>
      </c>
      <c r="AT796" s="203" t="s">
        <v>152</v>
      </c>
      <c r="AU796" s="203" t="s">
        <v>85</v>
      </c>
      <c r="AY796" s="18" t="s">
        <v>150</v>
      </c>
      <c r="BE796" s="204">
        <f>IF(N796="základní",J796,0)</f>
        <v>0</v>
      </c>
      <c r="BF796" s="204">
        <f>IF(N796="snížená",J796,0)</f>
        <v>0</v>
      </c>
      <c r="BG796" s="204">
        <f>IF(N796="zákl. přenesená",J796,0)</f>
        <v>0</v>
      </c>
      <c r="BH796" s="204">
        <f>IF(N796="sníž. přenesená",J796,0)</f>
        <v>0</v>
      </c>
      <c r="BI796" s="204">
        <f>IF(N796="nulová",J796,0)</f>
        <v>0</v>
      </c>
      <c r="BJ796" s="18" t="s">
        <v>83</v>
      </c>
      <c r="BK796" s="204">
        <f>ROUND(I796*H796,2)</f>
        <v>0</v>
      </c>
      <c r="BL796" s="18" t="s">
        <v>350</v>
      </c>
      <c r="BM796" s="203" t="s">
        <v>1110</v>
      </c>
    </row>
    <row r="797" spans="1:65" s="2" customFormat="1" ht="19.5">
      <c r="A797" s="35"/>
      <c r="B797" s="36"/>
      <c r="C797" s="37"/>
      <c r="D797" s="205" t="s">
        <v>159</v>
      </c>
      <c r="E797" s="37"/>
      <c r="F797" s="206" t="s">
        <v>1111</v>
      </c>
      <c r="G797" s="37"/>
      <c r="H797" s="37"/>
      <c r="I797" s="207"/>
      <c r="J797" s="37"/>
      <c r="K797" s="37"/>
      <c r="L797" s="40"/>
      <c r="M797" s="208"/>
      <c r="N797" s="209"/>
      <c r="O797" s="72"/>
      <c r="P797" s="72"/>
      <c r="Q797" s="72"/>
      <c r="R797" s="72"/>
      <c r="S797" s="72"/>
      <c r="T797" s="73"/>
      <c r="U797" s="35"/>
      <c r="V797" s="35"/>
      <c r="W797" s="35"/>
      <c r="X797" s="35"/>
      <c r="Y797" s="35"/>
      <c r="Z797" s="35"/>
      <c r="AA797" s="35"/>
      <c r="AB797" s="35"/>
      <c r="AC797" s="35"/>
      <c r="AD797" s="35"/>
      <c r="AE797" s="35"/>
      <c r="AT797" s="18" t="s">
        <v>159</v>
      </c>
      <c r="AU797" s="18" t="s">
        <v>85</v>
      </c>
    </row>
    <row r="798" spans="1:65" s="2" customFormat="1" ht="24.2" customHeight="1">
      <c r="A798" s="35"/>
      <c r="B798" s="36"/>
      <c r="C798" s="246" t="s">
        <v>1112</v>
      </c>
      <c r="D798" s="246" t="s">
        <v>289</v>
      </c>
      <c r="E798" s="247" t="s">
        <v>1113</v>
      </c>
      <c r="F798" s="248" t="s">
        <v>1114</v>
      </c>
      <c r="G798" s="249" t="s">
        <v>265</v>
      </c>
      <c r="H798" s="250">
        <v>4.0339999999999998</v>
      </c>
      <c r="I798" s="251"/>
      <c r="J798" s="252">
        <f>ROUND(I798*H798,2)</f>
        <v>0</v>
      </c>
      <c r="K798" s="248" t="s">
        <v>156</v>
      </c>
      <c r="L798" s="253"/>
      <c r="M798" s="254" t="s">
        <v>1</v>
      </c>
      <c r="N798" s="255" t="s">
        <v>41</v>
      </c>
      <c r="O798" s="72"/>
      <c r="P798" s="201">
        <f>O798*H798</f>
        <v>0</v>
      </c>
      <c r="Q798" s="201">
        <v>4.0210000000000003E-2</v>
      </c>
      <c r="R798" s="201">
        <f>Q798*H798</f>
        <v>0.16220714</v>
      </c>
      <c r="S798" s="201">
        <v>0</v>
      </c>
      <c r="T798" s="202">
        <f>S798*H798</f>
        <v>0</v>
      </c>
      <c r="U798" s="35"/>
      <c r="V798" s="35"/>
      <c r="W798" s="35"/>
      <c r="X798" s="35"/>
      <c r="Y798" s="35"/>
      <c r="Z798" s="35"/>
      <c r="AA798" s="35"/>
      <c r="AB798" s="35"/>
      <c r="AC798" s="35"/>
      <c r="AD798" s="35"/>
      <c r="AE798" s="35"/>
      <c r="AR798" s="203" t="s">
        <v>475</v>
      </c>
      <c r="AT798" s="203" t="s">
        <v>289</v>
      </c>
      <c r="AU798" s="203" t="s">
        <v>85</v>
      </c>
      <c r="AY798" s="18" t="s">
        <v>150</v>
      </c>
      <c r="BE798" s="204">
        <f>IF(N798="základní",J798,0)</f>
        <v>0</v>
      </c>
      <c r="BF798" s="204">
        <f>IF(N798="snížená",J798,0)</f>
        <v>0</v>
      </c>
      <c r="BG798" s="204">
        <f>IF(N798="zákl. přenesená",J798,0)</f>
        <v>0</v>
      </c>
      <c r="BH798" s="204">
        <f>IF(N798="sníž. přenesená",J798,0)</f>
        <v>0</v>
      </c>
      <c r="BI798" s="204">
        <f>IF(N798="nulová",J798,0)</f>
        <v>0</v>
      </c>
      <c r="BJ798" s="18" t="s">
        <v>83</v>
      </c>
      <c r="BK798" s="204">
        <f>ROUND(I798*H798,2)</f>
        <v>0</v>
      </c>
      <c r="BL798" s="18" t="s">
        <v>350</v>
      </c>
      <c r="BM798" s="203" t="s">
        <v>1115</v>
      </c>
    </row>
    <row r="799" spans="1:65" s="2" customFormat="1" ht="19.5">
      <c r="A799" s="35"/>
      <c r="B799" s="36"/>
      <c r="C799" s="37"/>
      <c r="D799" s="205" t="s">
        <v>159</v>
      </c>
      <c r="E799" s="37"/>
      <c r="F799" s="206" t="s">
        <v>1114</v>
      </c>
      <c r="G799" s="37"/>
      <c r="H799" s="37"/>
      <c r="I799" s="207"/>
      <c r="J799" s="37"/>
      <c r="K799" s="37"/>
      <c r="L799" s="40"/>
      <c r="M799" s="208"/>
      <c r="N799" s="209"/>
      <c r="O799" s="72"/>
      <c r="P799" s="72"/>
      <c r="Q799" s="72"/>
      <c r="R799" s="72"/>
      <c r="S799" s="72"/>
      <c r="T799" s="73"/>
      <c r="U799" s="35"/>
      <c r="V799" s="35"/>
      <c r="W799" s="35"/>
      <c r="X799" s="35"/>
      <c r="Y799" s="35"/>
      <c r="Z799" s="35"/>
      <c r="AA799" s="35"/>
      <c r="AB799" s="35"/>
      <c r="AC799" s="35"/>
      <c r="AD799" s="35"/>
      <c r="AE799" s="35"/>
      <c r="AT799" s="18" t="s">
        <v>159</v>
      </c>
      <c r="AU799" s="18" t="s">
        <v>85</v>
      </c>
    </row>
    <row r="800" spans="1:65" s="13" customFormat="1">
      <c r="B800" s="210"/>
      <c r="C800" s="211"/>
      <c r="D800" s="205" t="s">
        <v>161</v>
      </c>
      <c r="E800" s="212" t="s">
        <v>1</v>
      </c>
      <c r="F800" s="213" t="s">
        <v>1116</v>
      </c>
      <c r="G800" s="211"/>
      <c r="H800" s="214">
        <v>4.0339999999999998</v>
      </c>
      <c r="I800" s="215"/>
      <c r="J800" s="211"/>
      <c r="K800" s="211"/>
      <c r="L800" s="216"/>
      <c r="M800" s="217"/>
      <c r="N800" s="218"/>
      <c r="O800" s="218"/>
      <c r="P800" s="218"/>
      <c r="Q800" s="218"/>
      <c r="R800" s="218"/>
      <c r="S800" s="218"/>
      <c r="T800" s="219"/>
      <c r="AT800" s="220" t="s">
        <v>161</v>
      </c>
      <c r="AU800" s="220" t="s">
        <v>85</v>
      </c>
      <c r="AV800" s="13" t="s">
        <v>85</v>
      </c>
      <c r="AW800" s="13" t="s">
        <v>33</v>
      </c>
      <c r="AX800" s="13" t="s">
        <v>76</v>
      </c>
      <c r="AY800" s="220" t="s">
        <v>150</v>
      </c>
    </row>
    <row r="801" spans="1:65" s="14" customFormat="1">
      <c r="B801" s="221"/>
      <c r="C801" s="222"/>
      <c r="D801" s="205" t="s">
        <v>161</v>
      </c>
      <c r="E801" s="223" t="s">
        <v>1</v>
      </c>
      <c r="F801" s="224" t="s">
        <v>163</v>
      </c>
      <c r="G801" s="222"/>
      <c r="H801" s="225">
        <v>4.0339999999999998</v>
      </c>
      <c r="I801" s="226"/>
      <c r="J801" s="222"/>
      <c r="K801" s="222"/>
      <c r="L801" s="227"/>
      <c r="M801" s="228"/>
      <c r="N801" s="229"/>
      <c r="O801" s="229"/>
      <c r="P801" s="229"/>
      <c r="Q801" s="229"/>
      <c r="R801" s="229"/>
      <c r="S801" s="229"/>
      <c r="T801" s="230"/>
      <c r="AT801" s="231" t="s">
        <v>161</v>
      </c>
      <c r="AU801" s="231" t="s">
        <v>85</v>
      </c>
      <c r="AV801" s="14" t="s">
        <v>157</v>
      </c>
      <c r="AW801" s="14" t="s">
        <v>33</v>
      </c>
      <c r="AX801" s="14" t="s">
        <v>83</v>
      </c>
      <c r="AY801" s="231" t="s">
        <v>150</v>
      </c>
    </row>
    <row r="802" spans="1:65" s="2" customFormat="1" ht="16.5" customHeight="1">
      <c r="A802" s="35"/>
      <c r="B802" s="36"/>
      <c r="C802" s="192" t="s">
        <v>1117</v>
      </c>
      <c r="D802" s="192" t="s">
        <v>152</v>
      </c>
      <c r="E802" s="193" t="s">
        <v>1118</v>
      </c>
      <c r="F802" s="194" t="s">
        <v>1119</v>
      </c>
      <c r="G802" s="195" t="s">
        <v>490</v>
      </c>
      <c r="H802" s="196">
        <v>3</v>
      </c>
      <c r="I802" s="197"/>
      <c r="J802" s="198">
        <f>ROUND(I802*H802,2)</f>
        <v>0</v>
      </c>
      <c r="K802" s="194" t="s">
        <v>156</v>
      </c>
      <c r="L802" s="40"/>
      <c r="M802" s="199" t="s">
        <v>1</v>
      </c>
      <c r="N802" s="200" t="s">
        <v>41</v>
      </c>
      <c r="O802" s="72"/>
      <c r="P802" s="201">
        <f>O802*H802</f>
        <v>0</v>
      </c>
      <c r="Q802" s="201">
        <v>0</v>
      </c>
      <c r="R802" s="201">
        <f>Q802*H802</f>
        <v>0</v>
      </c>
      <c r="S802" s="201">
        <v>0</v>
      </c>
      <c r="T802" s="202">
        <f>S802*H802</f>
        <v>0</v>
      </c>
      <c r="U802" s="35"/>
      <c r="V802" s="35"/>
      <c r="W802" s="35"/>
      <c r="X802" s="35"/>
      <c r="Y802" s="35"/>
      <c r="Z802" s="35"/>
      <c r="AA802" s="35"/>
      <c r="AB802" s="35"/>
      <c r="AC802" s="35"/>
      <c r="AD802" s="35"/>
      <c r="AE802" s="35"/>
      <c r="AR802" s="203" t="s">
        <v>350</v>
      </c>
      <c r="AT802" s="203" t="s">
        <v>152</v>
      </c>
      <c r="AU802" s="203" t="s">
        <v>85</v>
      </c>
      <c r="AY802" s="18" t="s">
        <v>150</v>
      </c>
      <c r="BE802" s="204">
        <f>IF(N802="základní",J802,0)</f>
        <v>0</v>
      </c>
      <c r="BF802" s="204">
        <f>IF(N802="snížená",J802,0)</f>
        <v>0</v>
      </c>
      <c r="BG802" s="204">
        <f>IF(N802="zákl. přenesená",J802,0)</f>
        <v>0</v>
      </c>
      <c r="BH802" s="204">
        <f>IF(N802="sníž. přenesená",J802,0)</f>
        <v>0</v>
      </c>
      <c r="BI802" s="204">
        <f>IF(N802="nulová",J802,0)</f>
        <v>0</v>
      </c>
      <c r="BJ802" s="18" t="s">
        <v>83</v>
      </c>
      <c r="BK802" s="204">
        <f>ROUND(I802*H802,2)</f>
        <v>0</v>
      </c>
      <c r="BL802" s="18" t="s">
        <v>350</v>
      </c>
      <c r="BM802" s="203" t="s">
        <v>1120</v>
      </c>
    </row>
    <row r="803" spans="1:65" s="2" customFormat="1">
      <c r="A803" s="35"/>
      <c r="B803" s="36"/>
      <c r="C803" s="37"/>
      <c r="D803" s="205" t="s">
        <v>159</v>
      </c>
      <c r="E803" s="37"/>
      <c r="F803" s="206" t="s">
        <v>1121</v>
      </c>
      <c r="G803" s="37"/>
      <c r="H803" s="37"/>
      <c r="I803" s="207"/>
      <c r="J803" s="37"/>
      <c r="K803" s="37"/>
      <c r="L803" s="40"/>
      <c r="M803" s="208"/>
      <c r="N803" s="209"/>
      <c r="O803" s="72"/>
      <c r="P803" s="72"/>
      <c r="Q803" s="72"/>
      <c r="R803" s="72"/>
      <c r="S803" s="72"/>
      <c r="T803" s="73"/>
      <c r="U803" s="35"/>
      <c r="V803" s="35"/>
      <c r="W803" s="35"/>
      <c r="X803" s="35"/>
      <c r="Y803" s="35"/>
      <c r="Z803" s="35"/>
      <c r="AA803" s="35"/>
      <c r="AB803" s="35"/>
      <c r="AC803" s="35"/>
      <c r="AD803" s="35"/>
      <c r="AE803" s="35"/>
      <c r="AT803" s="18" t="s">
        <v>159</v>
      </c>
      <c r="AU803" s="18" t="s">
        <v>85</v>
      </c>
    </row>
    <row r="804" spans="1:65" s="2" customFormat="1" ht="16.5" customHeight="1">
      <c r="A804" s="35"/>
      <c r="B804" s="36"/>
      <c r="C804" s="246" t="s">
        <v>1122</v>
      </c>
      <c r="D804" s="246" t="s">
        <v>289</v>
      </c>
      <c r="E804" s="247" t="s">
        <v>1123</v>
      </c>
      <c r="F804" s="248" t="s">
        <v>1124</v>
      </c>
      <c r="G804" s="249" t="s">
        <v>490</v>
      </c>
      <c r="H804" s="250">
        <v>2</v>
      </c>
      <c r="I804" s="251"/>
      <c r="J804" s="252">
        <f>ROUND(I804*H804,2)</f>
        <v>0</v>
      </c>
      <c r="K804" s="248" t="s">
        <v>321</v>
      </c>
      <c r="L804" s="253"/>
      <c r="M804" s="254" t="s">
        <v>1</v>
      </c>
      <c r="N804" s="255" t="s">
        <v>41</v>
      </c>
      <c r="O804" s="72"/>
      <c r="P804" s="201">
        <f>O804*H804</f>
        <v>0</v>
      </c>
      <c r="Q804" s="201">
        <v>0</v>
      </c>
      <c r="R804" s="201">
        <f>Q804*H804</f>
        <v>0</v>
      </c>
      <c r="S804" s="201">
        <v>0</v>
      </c>
      <c r="T804" s="202">
        <f>S804*H804</f>
        <v>0</v>
      </c>
      <c r="U804" s="35"/>
      <c r="V804" s="35"/>
      <c r="W804" s="35"/>
      <c r="X804" s="35"/>
      <c r="Y804" s="35"/>
      <c r="Z804" s="35"/>
      <c r="AA804" s="35"/>
      <c r="AB804" s="35"/>
      <c r="AC804" s="35"/>
      <c r="AD804" s="35"/>
      <c r="AE804" s="35"/>
      <c r="AR804" s="203" t="s">
        <v>475</v>
      </c>
      <c r="AT804" s="203" t="s">
        <v>289</v>
      </c>
      <c r="AU804" s="203" t="s">
        <v>85</v>
      </c>
      <c r="AY804" s="18" t="s">
        <v>150</v>
      </c>
      <c r="BE804" s="204">
        <f>IF(N804="základní",J804,0)</f>
        <v>0</v>
      </c>
      <c r="BF804" s="204">
        <f>IF(N804="snížená",J804,0)</f>
        <v>0</v>
      </c>
      <c r="BG804" s="204">
        <f>IF(N804="zákl. přenesená",J804,0)</f>
        <v>0</v>
      </c>
      <c r="BH804" s="204">
        <f>IF(N804="sníž. přenesená",J804,0)</f>
        <v>0</v>
      </c>
      <c r="BI804" s="204">
        <f>IF(N804="nulová",J804,0)</f>
        <v>0</v>
      </c>
      <c r="BJ804" s="18" t="s">
        <v>83</v>
      </c>
      <c r="BK804" s="204">
        <f>ROUND(I804*H804,2)</f>
        <v>0</v>
      </c>
      <c r="BL804" s="18" t="s">
        <v>350</v>
      </c>
      <c r="BM804" s="203" t="s">
        <v>1125</v>
      </c>
    </row>
    <row r="805" spans="1:65" s="2" customFormat="1">
      <c r="A805" s="35"/>
      <c r="B805" s="36"/>
      <c r="C805" s="37"/>
      <c r="D805" s="205" t="s">
        <v>159</v>
      </c>
      <c r="E805" s="37"/>
      <c r="F805" s="206" t="s">
        <v>1126</v>
      </c>
      <c r="G805" s="37"/>
      <c r="H805" s="37"/>
      <c r="I805" s="207"/>
      <c r="J805" s="37"/>
      <c r="K805" s="37"/>
      <c r="L805" s="40"/>
      <c r="M805" s="208"/>
      <c r="N805" s="209"/>
      <c r="O805" s="72"/>
      <c r="P805" s="72"/>
      <c r="Q805" s="72"/>
      <c r="R805" s="72"/>
      <c r="S805" s="72"/>
      <c r="T805" s="73"/>
      <c r="U805" s="35"/>
      <c r="V805" s="35"/>
      <c r="W805" s="35"/>
      <c r="X805" s="35"/>
      <c r="Y805" s="35"/>
      <c r="Z805" s="35"/>
      <c r="AA805" s="35"/>
      <c r="AB805" s="35"/>
      <c r="AC805" s="35"/>
      <c r="AD805" s="35"/>
      <c r="AE805" s="35"/>
      <c r="AT805" s="18" t="s">
        <v>159</v>
      </c>
      <c r="AU805" s="18" t="s">
        <v>85</v>
      </c>
    </row>
    <row r="806" spans="1:65" s="2" customFormat="1" ht="19.5">
      <c r="A806" s="35"/>
      <c r="B806" s="36"/>
      <c r="C806" s="37"/>
      <c r="D806" s="205" t="s">
        <v>499</v>
      </c>
      <c r="E806" s="37"/>
      <c r="F806" s="256" t="s">
        <v>500</v>
      </c>
      <c r="G806" s="37"/>
      <c r="H806" s="37"/>
      <c r="I806" s="207"/>
      <c r="J806" s="37"/>
      <c r="K806" s="37"/>
      <c r="L806" s="40"/>
      <c r="M806" s="208"/>
      <c r="N806" s="209"/>
      <c r="O806" s="72"/>
      <c r="P806" s="72"/>
      <c r="Q806" s="72"/>
      <c r="R806" s="72"/>
      <c r="S806" s="72"/>
      <c r="T806" s="73"/>
      <c r="U806" s="35"/>
      <c r="V806" s="35"/>
      <c r="W806" s="35"/>
      <c r="X806" s="35"/>
      <c r="Y806" s="35"/>
      <c r="Z806" s="35"/>
      <c r="AA806" s="35"/>
      <c r="AB806" s="35"/>
      <c r="AC806" s="35"/>
      <c r="AD806" s="35"/>
      <c r="AE806" s="35"/>
      <c r="AT806" s="18" t="s">
        <v>499</v>
      </c>
      <c r="AU806" s="18" t="s">
        <v>85</v>
      </c>
    </row>
    <row r="807" spans="1:65" s="2" customFormat="1" ht="16.5" customHeight="1">
      <c r="A807" s="35"/>
      <c r="B807" s="36"/>
      <c r="C807" s="246" t="s">
        <v>1127</v>
      </c>
      <c r="D807" s="246" t="s">
        <v>289</v>
      </c>
      <c r="E807" s="247" t="s">
        <v>1128</v>
      </c>
      <c r="F807" s="248" t="s">
        <v>1124</v>
      </c>
      <c r="G807" s="249" t="s">
        <v>490</v>
      </c>
      <c r="H807" s="250">
        <v>1</v>
      </c>
      <c r="I807" s="251"/>
      <c r="J807" s="252">
        <f>ROUND(I807*H807,2)</f>
        <v>0</v>
      </c>
      <c r="K807" s="248" t="s">
        <v>321</v>
      </c>
      <c r="L807" s="253"/>
      <c r="M807" s="254" t="s">
        <v>1</v>
      </c>
      <c r="N807" s="255" t="s">
        <v>41</v>
      </c>
      <c r="O807" s="72"/>
      <c r="P807" s="201">
        <f>O807*H807</f>
        <v>0</v>
      </c>
      <c r="Q807" s="201">
        <v>0</v>
      </c>
      <c r="R807" s="201">
        <f>Q807*H807</f>
        <v>0</v>
      </c>
      <c r="S807" s="201">
        <v>0</v>
      </c>
      <c r="T807" s="202">
        <f>S807*H807</f>
        <v>0</v>
      </c>
      <c r="U807" s="35"/>
      <c r="V807" s="35"/>
      <c r="W807" s="35"/>
      <c r="X807" s="35"/>
      <c r="Y807" s="35"/>
      <c r="Z807" s="35"/>
      <c r="AA807" s="35"/>
      <c r="AB807" s="35"/>
      <c r="AC807" s="35"/>
      <c r="AD807" s="35"/>
      <c r="AE807" s="35"/>
      <c r="AR807" s="203" t="s">
        <v>475</v>
      </c>
      <c r="AT807" s="203" t="s">
        <v>289</v>
      </c>
      <c r="AU807" s="203" t="s">
        <v>85</v>
      </c>
      <c r="AY807" s="18" t="s">
        <v>150</v>
      </c>
      <c r="BE807" s="204">
        <f>IF(N807="základní",J807,0)</f>
        <v>0</v>
      </c>
      <c r="BF807" s="204">
        <f>IF(N807="snížená",J807,0)</f>
        <v>0</v>
      </c>
      <c r="BG807" s="204">
        <f>IF(N807="zákl. přenesená",J807,0)</f>
        <v>0</v>
      </c>
      <c r="BH807" s="204">
        <f>IF(N807="sníž. přenesená",J807,0)</f>
        <v>0</v>
      </c>
      <c r="BI807" s="204">
        <f>IF(N807="nulová",J807,0)</f>
        <v>0</v>
      </c>
      <c r="BJ807" s="18" t="s">
        <v>83</v>
      </c>
      <c r="BK807" s="204">
        <f>ROUND(I807*H807,2)</f>
        <v>0</v>
      </c>
      <c r="BL807" s="18" t="s">
        <v>350</v>
      </c>
      <c r="BM807" s="203" t="s">
        <v>1129</v>
      </c>
    </row>
    <row r="808" spans="1:65" s="2" customFormat="1">
      <c r="A808" s="35"/>
      <c r="B808" s="36"/>
      <c r="C808" s="37"/>
      <c r="D808" s="205" t="s">
        <v>159</v>
      </c>
      <c r="E808" s="37"/>
      <c r="F808" s="206" t="s">
        <v>1130</v>
      </c>
      <c r="G808" s="37"/>
      <c r="H808" s="37"/>
      <c r="I808" s="207"/>
      <c r="J808" s="37"/>
      <c r="K808" s="37"/>
      <c r="L808" s="40"/>
      <c r="M808" s="208"/>
      <c r="N808" s="209"/>
      <c r="O808" s="72"/>
      <c r="P808" s="72"/>
      <c r="Q808" s="72"/>
      <c r="R808" s="72"/>
      <c r="S808" s="72"/>
      <c r="T808" s="73"/>
      <c r="U808" s="35"/>
      <c r="V808" s="35"/>
      <c r="W808" s="35"/>
      <c r="X808" s="35"/>
      <c r="Y808" s="35"/>
      <c r="Z808" s="35"/>
      <c r="AA808" s="35"/>
      <c r="AB808" s="35"/>
      <c r="AC808" s="35"/>
      <c r="AD808" s="35"/>
      <c r="AE808" s="35"/>
      <c r="AT808" s="18" t="s">
        <v>159</v>
      </c>
      <c r="AU808" s="18" t="s">
        <v>85</v>
      </c>
    </row>
    <row r="809" spans="1:65" s="2" customFormat="1" ht="19.5">
      <c r="A809" s="35"/>
      <c r="B809" s="36"/>
      <c r="C809" s="37"/>
      <c r="D809" s="205" t="s">
        <v>499</v>
      </c>
      <c r="E809" s="37"/>
      <c r="F809" s="256" t="s">
        <v>500</v>
      </c>
      <c r="G809" s="37"/>
      <c r="H809" s="37"/>
      <c r="I809" s="207"/>
      <c r="J809" s="37"/>
      <c r="K809" s="37"/>
      <c r="L809" s="40"/>
      <c r="M809" s="208"/>
      <c r="N809" s="209"/>
      <c r="O809" s="72"/>
      <c r="P809" s="72"/>
      <c r="Q809" s="72"/>
      <c r="R809" s="72"/>
      <c r="S809" s="72"/>
      <c r="T809" s="73"/>
      <c r="U809" s="35"/>
      <c r="V809" s="35"/>
      <c r="W809" s="35"/>
      <c r="X809" s="35"/>
      <c r="Y809" s="35"/>
      <c r="Z809" s="35"/>
      <c r="AA809" s="35"/>
      <c r="AB809" s="35"/>
      <c r="AC809" s="35"/>
      <c r="AD809" s="35"/>
      <c r="AE809" s="35"/>
      <c r="AT809" s="18" t="s">
        <v>499</v>
      </c>
      <c r="AU809" s="18" t="s">
        <v>85</v>
      </c>
    </row>
    <row r="810" spans="1:65" s="2" customFormat="1" ht="16.5" customHeight="1">
      <c r="A810" s="35"/>
      <c r="B810" s="36"/>
      <c r="C810" s="192" t="s">
        <v>1131</v>
      </c>
      <c r="D810" s="192" t="s">
        <v>152</v>
      </c>
      <c r="E810" s="193" t="s">
        <v>1132</v>
      </c>
      <c r="F810" s="194" t="s">
        <v>1133</v>
      </c>
      <c r="G810" s="195" t="s">
        <v>490</v>
      </c>
      <c r="H810" s="196">
        <v>14</v>
      </c>
      <c r="I810" s="197"/>
      <c r="J810" s="198">
        <f>ROUND(I810*H810,2)</f>
        <v>0</v>
      </c>
      <c r="K810" s="194" t="s">
        <v>156</v>
      </c>
      <c r="L810" s="40"/>
      <c r="M810" s="199" t="s">
        <v>1</v>
      </c>
      <c r="N810" s="200" t="s">
        <v>41</v>
      </c>
      <c r="O810" s="72"/>
      <c r="P810" s="201">
        <f>O810*H810</f>
        <v>0</v>
      </c>
      <c r="Q810" s="201">
        <v>0</v>
      </c>
      <c r="R810" s="201">
        <f>Q810*H810</f>
        <v>0</v>
      </c>
      <c r="S810" s="201">
        <v>0</v>
      </c>
      <c r="T810" s="202">
        <f>S810*H810</f>
        <v>0</v>
      </c>
      <c r="U810" s="35"/>
      <c r="V810" s="35"/>
      <c r="W810" s="35"/>
      <c r="X810" s="35"/>
      <c r="Y810" s="35"/>
      <c r="Z810" s="35"/>
      <c r="AA810" s="35"/>
      <c r="AB810" s="35"/>
      <c r="AC810" s="35"/>
      <c r="AD810" s="35"/>
      <c r="AE810" s="35"/>
      <c r="AR810" s="203" t="s">
        <v>350</v>
      </c>
      <c r="AT810" s="203" t="s">
        <v>152</v>
      </c>
      <c r="AU810" s="203" t="s">
        <v>85</v>
      </c>
      <c r="AY810" s="18" t="s">
        <v>150</v>
      </c>
      <c r="BE810" s="204">
        <f>IF(N810="základní",J810,0)</f>
        <v>0</v>
      </c>
      <c r="BF810" s="204">
        <f>IF(N810="snížená",J810,0)</f>
        <v>0</v>
      </c>
      <c r="BG810" s="204">
        <f>IF(N810="zákl. přenesená",J810,0)</f>
        <v>0</v>
      </c>
      <c r="BH810" s="204">
        <f>IF(N810="sníž. přenesená",J810,0)</f>
        <v>0</v>
      </c>
      <c r="BI810" s="204">
        <f>IF(N810="nulová",J810,0)</f>
        <v>0</v>
      </c>
      <c r="BJ810" s="18" t="s">
        <v>83</v>
      </c>
      <c r="BK810" s="204">
        <f>ROUND(I810*H810,2)</f>
        <v>0</v>
      </c>
      <c r="BL810" s="18" t="s">
        <v>350</v>
      </c>
      <c r="BM810" s="203" t="s">
        <v>1134</v>
      </c>
    </row>
    <row r="811" spans="1:65" s="2" customFormat="1">
      <c r="A811" s="35"/>
      <c r="B811" s="36"/>
      <c r="C811" s="37"/>
      <c r="D811" s="205" t="s">
        <v>159</v>
      </c>
      <c r="E811" s="37"/>
      <c r="F811" s="206" t="s">
        <v>1135</v>
      </c>
      <c r="G811" s="37"/>
      <c r="H811" s="37"/>
      <c r="I811" s="207"/>
      <c r="J811" s="37"/>
      <c r="K811" s="37"/>
      <c r="L811" s="40"/>
      <c r="M811" s="208"/>
      <c r="N811" s="209"/>
      <c r="O811" s="72"/>
      <c r="P811" s="72"/>
      <c r="Q811" s="72"/>
      <c r="R811" s="72"/>
      <c r="S811" s="72"/>
      <c r="T811" s="73"/>
      <c r="U811" s="35"/>
      <c r="V811" s="35"/>
      <c r="W811" s="35"/>
      <c r="X811" s="35"/>
      <c r="Y811" s="35"/>
      <c r="Z811" s="35"/>
      <c r="AA811" s="35"/>
      <c r="AB811" s="35"/>
      <c r="AC811" s="35"/>
      <c r="AD811" s="35"/>
      <c r="AE811" s="35"/>
      <c r="AT811" s="18" t="s">
        <v>159</v>
      </c>
      <c r="AU811" s="18" t="s">
        <v>85</v>
      </c>
    </row>
    <row r="812" spans="1:65" s="13" customFormat="1">
      <c r="B812" s="210"/>
      <c r="C812" s="211"/>
      <c r="D812" s="205" t="s">
        <v>161</v>
      </c>
      <c r="E812" s="212" t="s">
        <v>1</v>
      </c>
      <c r="F812" s="213" t="s">
        <v>1087</v>
      </c>
      <c r="G812" s="211"/>
      <c r="H812" s="214">
        <v>1</v>
      </c>
      <c r="I812" s="215"/>
      <c r="J812" s="211"/>
      <c r="K812" s="211"/>
      <c r="L812" s="216"/>
      <c r="M812" s="217"/>
      <c r="N812" s="218"/>
      <c r="O812" s="218"/>
      <c r="P812" s="218"/>
      <c r="Q812" s="218"/>
      <c r="R812" s="218"/>
      <c r="S812" s="218"/>
      <c r="T812" s="219"/>
      <c r="AT812" s="220" t="s">
        <v>161</v>
      </c>
      <c r="AU812" s="220" t="s">
        <v>85</v>
      </c>
      <c r="AV812" s="13" t="s">
        <v>85</v>
      </c>
      <c r="AW812" s="13" t="s">
        <v>33</v>
      </c>
      <c r="AX812" s="13" t="s">
        <v>76</v>
      </c>
      <c r="AY812" s="220" t="s">
        <v>150</v>
      </c>
    </row>
    <row r="813" spans="1:65" s="13" customFormat="1">
      <c r="B813" s="210"/>
      <c r="C813" s="211"/>
      <c r="D813" s="205" t="s">
        <v>161</v>
      </c>
      <c r="E813" s="212" t="s">
        <v>1</v>
      </c>
      <c r="F813" s="213" t="s">
        <v>1067</v>
      </c>
      <c r="G813" s="211"/>
      <c r="H813" s="214">
        <v>3</v>
      </c>
      <c r="I813" s="215"/>
      <c r="J813" s="211"/>
      <c r="K813" s="211"/>
      <c r="L813" s="216"/>
      <c r="M813" s="217"/>
      <c r="N813" s="218"/>
      <c r="O813" s="218"/>
      <c r="P813" s="218"/>
      <c r="Q813" s="218"/>
      <c r="R813" s="218"/>
      <c r="S813" s="218"/>
      <c r="T813" s="219"/>
      <c r="AT813" s="220" t="s">
        <v>161</v>
      </c>
      <c r="AU813" s="220" t="s">
        <v>85</v>
      </c>
      <c r="AV813" s="13" t="s">
        <v>85</v>
      </c>
      <c r="AW813" s="13" t="s">
        <v>33</v>
      </c>
      <c r="AX813" s="13" t="s">
        <v>76</v>
      </c>
      <c r="AY813" s="220" t="s">
        <v>150</v>
      </c>
    </row>
    <row r="814" spans="1:65" s="13" customFormat="1">
      <c r="B814" s="210"/>
      <c r="C814" s="211"/>
      <c r="D814" s="205" t="s">
        <v>161</v>
      </c>
      <c r="E814" s="212" t="s">
        <v>1</v>
      </c>
      <c r="F814" s="213" t="s">
        <v>1088</v>
      </c>
      <c r="G814" s="211"/>
      <c r="H814" s="214">
        <v>2</v>
      </c>
      <c r="I814" s="215"/>
      <c r="J814" s="211"/>
      <c r="K814" s="211"/>
      <c r="L814" s="216"/>
      <c r="M814" s="217"/>
      <c r="N814" s="218"/>
      <c r="O814" s="218"/>
      <c r="P814" s="218"/>
      <c r="Q814" s="218"/>
      <c r="R814" s="218"/>
      <c r="S814" s="218"/>
      <c r="T814" s="219"/>
      <c r="AT814" s="220" t="s">
        <v>161</v>
      </c>
      <c r="AU814" s="220" t="s">
        <v>85</v>
      </c>
      <c r="AV814" s="13" t="s">
        <v>85</v>
      </c>
      <c r="AW814" s="13" t="s">
        <v>33</v>
      </c>
      <c r="AX814" s="13" t="s">
        <v>76</v>
      </c>
      <c r="AY814" s="220" t="s">
        <v>150</v>
      </c>
    </row>
    <row r="815" spans="1:65" s="13" customFormat="1">
      <c r="B815" s="210"/>
      <c r="C815" s="211"/>
      <c r="D815" s="205" t="s">
        <v>161</v>
      </c>
      <c r="E815" s="212" t="s">
        <v>1</v>
      </c>
      <c r="F815" s="213" t="s">
        <v>1068</v>
      </c>
      <c r="G815" s="211"/>
      <c r="H815" s="214">
        <v>3</v>
      </c>
      <c r="I815" s="215"/>
      <c r="J815" s="211"/>
      <c r="K815" s="211"/>
      <c r="L815" s="216"/>
      <c r="M815" s="217"/>
      <c r="N815" s="218"/>
      <c r="O815" s="218"/>
      <c r="P815" s="218"/>
      <c r="Q815" s="218"/>
      <c r="R815" s="218"/>
      <c r="S815" s="218"/>
      <c r="T815" s="219"/>
      <c r="AT815" s="220" t="s">
        <v>161</v>
      </c>
      <c r="AU815" s="220" t="s">
        <v>85</v>
      </c>
      <c r="AV815" s="13" t="s">
        <v>85</v>
      </c>
      <c r="AW815" s="13" t="s">
        <v>33</v>
      </c>
      <c r="AX815" s="13" t="s">
        <v>76</v>
      </c>
      <c r="AY815" s="220" t="s">
        <v>150</v>
      </c>
    </row>
    <row r="816" spans="1:65" s="13" customFormat="1">
      <c r="B816" s="210"/>
      <c r="C816" s="211"/>
      <c r="D816" s="205" t="s">
        <v>161</v>
      </c>
      <c r="E816" s="212" t="s">
        <v>1</v>
      </c>
      <c r="F816" s="213" t="s">
        <v>1136</v>
      </c>
      <c r="G816" s="211"/>
      <c r="H816" s="214">
        <v>1</v>
      </c>
      <c r="I816" s="215"/>
      <c r="J816" s="211"/>
      <c r="K816" s="211"/>
      <c r="L816" s="216"/>
      <c r="M816" s="217"/>
      <c r="N816" s="218"/>
      <c r="O816" s="218"/>
      <c r="P816" s="218"/>
      <c r="Q816" s="218"/>
      <c r="R816" s="218"/>
      <c r="S816" s="218"/>
      <c r="T816" s="219"/>
      <c r="AT816" s="220" t="s">
        <v>161</v>
      </c>
      <c r="AU816" s="220" t="s">
        <v>85</v>
      </c>
      <c r="AV816" s="13" t="s">
        <v>85</v>
      </c>
      <c r="AW816" s="13" t="s">
        <v>33</v>
      </c>
      <c r="AX816" s="13" t="s">
        <v>76</v>
      </c>
      <c r="AY816" s="220" t="s">
        <v>150</v>
      </c>
    </row>
    <row r="817" spans="1:65" s="13" customFormat="1">
      <c r="B817" s="210"/>
      <c r="C817" s="211"/>
      <c r="D817" s="205" t="s">
        <v>161</v>
      </c>
      <c r="E817" s="212" t="s">
        <v>1</v>
      </c>
      <c r="F817" s="213" t="s">
        <v>1137</v>
      </c>
      <c r="G817" s="211"/>
      <c r="H817" s="214">
        <v>1</v>
      </c>
      <c r="I817" s="215"/>
      <c r="J817" s="211"/>
      <c r="K817" s="211"/>
      <c r="L817" s="216"/>
      <c r="M817" s="217"/>
      <c r="N817" s="218"/>
      <c r="O817" s="218"/>
      <c r="P817" s="218"/>
      <c r="Q817" s="218"/>
      <c r="R817" s="218"/>
      <c r="S817" s="218"/>
      <c r="T817" s="219"/>
      <c r="AT817" s="220" t="s">
        <v>161</v>
      </c>
      <c r="AU817" s="220" t="s">
        <v>85</v>
      </c>
      <c r="AV817" s="13" t="s">
        <v>85</v>
      </c>
      <c r="AW817" s="13" t="s">
        <v>33</v>
      </c>
      <c r="AX817" s="13" t="s">
        <v>76</v>
      </c>
      <c r="AY817" s="220" t="s">
        <v>150</v>
      </c>
    </row>
    <row r="818" spans="1:65" s="13" customFormat="1">
      <c r="B818" s="210"/>
      <c r="C818" s="211"/>
      <c r="D818" s="205" t="s">
        <v>161</v>
      </c>
      <c r="E818" s="212" t="s">
        <v>1</v>
      </c>
      <c r="F818" s="213" t="s">
        <v>1138</v>
      </c>
      <c r="G818" s="211"/>
      <c r="H818" s="214">
        <v>2</v>
      </c>
      <c r="I818" s="215"/>
      <c r="J818" s="211"/>
      <c r="K818" s="211"/>
      <c r="L818" s="216"/>
      <c r="M818" s="217"/>
      <c r="N818" s="218"/>
      <c r="O818" s="218"/>
      <c r="P818" s="218"/>
      <c r="Q818" s="218"/>
      <c r="R818" s="218"/>
      <c r="S818" s="218"/>
      <c r="T818" s="219"/>
      <c r="AT818" s="220" t="s">
        <v>161</v>
      </c>
      <c r="AU818" s="220" t="s">
        <v>85</v>
      </c>
      <c r="AV818" s="13" t="s">
        <v>85</v>
      </c>
      <c r="AW818" s="13" t="s">
        <v>33</v>
      </c>
      <c r="AX818" s="13" t="s">
        <v>76</v>
      </c>
      <c r="AY818" s="220" t="s">
        <v>150</v>
      </c>
    </row>
    <row r="819" spans="1:65" s="13" customFormat="1">
      <c r="B819" s="210"/>
      <c r="C819" s="211"/>
      <c r="D819" s="205" t="s">
        <v>161</v>
      </c>
      <c r="E819" s="212" t="s">
        <v>1</v>
      </c>
      <c r="F819" s="213" t="s">
        <v>1139</v>
      </c>
      <c r="G819" s="211"/>
      <c r="H819" s="214">
        <v>1</v>
      </c>
      <c r="I819" s="215"/>
      <c r="J819" s="211"/>
      <c r="K819" s="211"/>
      <c r="L819" s="216"/>
      <c r="M819" s="217"/>
      <c r="N819" s="218"/>
      <c r="O819" s="218"/>
      <c r="P819" s="218"/>
      <c r="Q819" s="218"/>
      <c r="R819" s="218"/>
      <c r="S819" s="218"/>
      <c r="T819" s="219"/>
      <c r="AT819" s="220" t="s">
        <v>161</v>
      </c>
      <c r="AU819" s="220" t="s">
        <v>85</v>
      </c>
      <c r="AV819" s="13" t="s">
        <v>85</v>
      </c>
      <c r="AW819" s="13" t="s">
        <v>33</v>
      </c>
      <c r="AX819" s="13" t="s">
        <v>76</v>
      </c>
      <c r="AY819" s="220" t="s">
        <v>150</v>
      </c>
    </row>
    <row r="820" spans="1:65" s="14" customFormat="1">
      <c r="B820" s="221"/>
      <c r="C820" s="222"/>
      <c r="D820" s="205" t="s">
        <v>161</v>
      </c>
      <c r="E820" s="223" t="s">
        <v>1</v>
      </c>
      <c r="F820" s="224" t="s">
        <v>163</v>
      </c>
      <c r="G820" s="222"/>
      <c r="H820" s="225">
        <v>14</v>
      </c>
      <c r="I820" s="226"/>
      <c r="J820" s="222"/>
      <c r="K820" s="222"/>
      <c r="L820" s="227"/>
      <c r="M820" s="228"/>
      <c r="N820" s="229"/>
      <c r="O820" s="229"/>
      <c r="P820" s="229"/>
      <c r="Q820" s="229"/>
      <c r="R820" s="229"/>
      <c r="S820" s="229"/>
      <c r="T820" s="230"/>
      <c r="AT820" s="231" t="s">
        <v>161</v>
      </c>
      <c r="AU820" s="231" t="s">
        <v>85</v>
      </c>
      <c r="AV820" s="14" t="s">
        <v>157</v>
      </c>
      <c r="AW820" s="14" t="s">
        <v>33</v>
      </c>
      <c r="AX820" s="14" t="s">
        <v>83</v>
      </c>
      <c r="AY820" s="231" t="s">
        <v>150</v>
      </c>
    </row>
    <row r="821" spans="1:65" s="2" customFormat="1" ht="16.5" customHeight="1">
      <c r="A821" s="35"/>
      <c r="B821" s="36"/>
      <c r="C821" s="246" t="s">
        <v>1140</v>
      </c>
      <c r="D821" s="246" t="s">
        <v>289</v>
      </c>
      <c r="E821" s="247" t="s">
        <v>1141</v>
      </c>
      <c r="F821" s="248" t="s">
        <v>1142</v>
      </c>
      <c r="G821" s="249" t="s">
        <v>490</v>
      </c>
      <c r="H821" s="250">
        <v>14</v>
      </c>
      <c r="I821" s="251"/>
      <c r="J821" s="252">
        <f>ROUND(I821*H821,2)</f>
        <v>0</v>
      </c>
      <c r="K821" s="248" t="s">
        <v>156</v>
      </c>
      <c r="L821" s="253"/>
      <c r="M821" s="254" t="s">
        <v>1</v>
      </c>
      <c r="N821" s="255" t="s">
        <v>41</v>
      </c>
      <c r="O821" s="72"/>
      <c r="P821" s="201">
        <f>O821*H821</f>
        <v>0</v>
      </c>
      <c r="Q821" s="201">
        <v>1.4999999999999999E-4</v>
      </c>
      <c r="R821" s="201">
        <f>Q821*H821</f>
        <v>2.0999999999999999E-3</v>
      </c>
      <c r="S821" s="201">
        <v>0</v>
      </c>
      <c r="T821" s="202">
        <f>S821*H821</f>
        <v>0</v>
      </c>
      <c r="U821" s="35"/>
      <c r="V821" s="35"/>
      <c r="W821" s="35"/>
      <c r="X821" s="35"/>
      <c r="Y821" s="35"/>
      <c r="Z821" s="35"/>
      <c r="AA821" s="35"/>
      <c r="AB821" s="35"/>
      <c r="AC821" s="35"/>
      <c r="AD821" s="35"/>
      <c r="AE821" s="35"/>
      <c r="AR821" s="203" t="s">
        <v>475</v>
      </c>
      <c r="AT821" s="203" t="s">
        <v>289</v>
      </c>
      <c r="AU821" s="203" t="s">
        <v>85</v>
      </c>
      <c r="AY821" s="18" t="s">
        <v>150</v>
      </c>
      <c r="BE821" s="204">
        <f>IF(N821="základní",J821,0)</f>
        <v>0</v>
      </c>
      <c r="BF821" s="204">
        <f>IF(N821="snížená",J821,0)</f>
        <v>0</v>
      </c>
      <c r="BG821" s="204">
        <f>IF(N821="zákl. přenesená",J821,0)</f>
        <v>0</v>
      </c>
      <c r="BH821" s="204">
        <f>IF(N821="sníž. přenesená",J821,0)</f>
        <v>0</v>
      </c>
      <c r="BI821" s="204">
        <f>IF(N821="nulová",J821,0)</f>
        <v>0</v>
      </c>
      <c r="BJ821" s="18" t="s">
        <v>83</v>
      </c>
      <c r="BK821" s="204">
        <f>ROUND(I821*H821,2)</f>
        <v>0</v>
      </c>
      <c r="BL821" s="18" t="s">
        <v>350</v>
      </c>
      <c r="BM821" s="203" t="s">
        <v>1143</v>
      </c>
    </row>
    <row r="822" spans="1:65" s="2" customFormat="1">
      <c r="A822" s="35"/>
      <c r="B822" s="36"/>
      <c r="C822" s="37"/>
      <c r="D822" s="205" t="s">
        <v>159</v>
      </c>
      <c r="E822" s="37"/>
      <c r="F822" s="206" t="s">
        <v>1142</v>
      </c>
      <c r="G822" s="37"/>
      <c r="H822" s="37"/>
      <c r="I822" s="207"/>
      <c r="J822" s="37"/>
      <c r="K822" s="37"/>
      <c r="L822" s="40"/>
      <c r="M822" s="208"/>
      <c r="N822" s="209"/>
      <c r="O822" s="72"/>
      <c r="P822" s="72"/>
      <c r="Q822" s="72"/>
      <c r="R822" s="72"/>
      <c r="S822" s="72"/>
      <c r="T822" s="73"/>
      <c r="U822" s="35"/>
      <c r="V822" s="35"/>
      <c r="W822" s="35"/>
      <c r="X822" s="35"/>
      <c r="Y822" s="35"/>
      <c r="Z822" s="35"/>
      <c r="AA822" s="35"/>
      <c r="AB822" s="35"/>
      <c r="AC822" s="35"/>
      <c r="AD822" s="35"/>
      <c r="AE822" s="35"/>
      <c r="AT822" s="18" t="s">
        <v>159</v>
      </c>
      <c r="AU822" s="18" t="s">
        <v>85</v>
      </c>
    </row>
    <row r="823" spans="1:65" s="2" customFormat="1" ht="16.5" customHeight="1">
      <c r="A823" s="35"/>
      <c r="B823" s="36"/>
      <c r="C823" s="192" t="s">
        <v>1144</v>
      </c>
      <c r="D823" s="192" t="s">
        <v>152</v>
      </c>
      <c r="E823" s="193" t="s">
        <v>1132</v>
      </c>
      <c r="F823" s="194" t="s">
        <v>1133</v>
      </c>
      <c r="G823" s="195" t="s">
        <v>490</v>
      </c>
      <c r="H823" s="196">
        <v>4</v>
      </c>
      <c r="I823" s="197"/>
      <c r="J823" s="198">
        <f>ROUND(I823*H823,2)</f>
        <v>0</v>
      </c>
      <c r="K823" s="194" t="s">
        <v>156</v>
      </c>
      <c r="L823" s="40"/>
      <c r="M823" s="199" t="s">
        <v>1</v>
      </c>
      <c r="N823" s="200" t="s">
        <v>41</v>
      </c>
      <c r="O823" s="72"/>
      <c r="P823" s="201">
        <f>O823*H823</f>
        <v>0</v>
      </c>
      <c r="Q823" s="201">
        <v>0</v>
      </c>
      <c r="R823" s="201">
        <f>Q823*H823</f>
        <v>0</v>
      </c>
      <c r="S823" s="201">
        <v>0</v>
      </c>
      <c r="T823" s="202">
        <f>S823*H823</f>
        <v>0</v>
      </c>
      <c r="U823" s="35"/>
      <c r="V823" s="35"/>
      <c r="W823" s="35"/>
      <c r="X823" s="35"/>
      <c r="Y823" s="35"/>
      <c r="Z823" s="35"/>
      <c r="AA823" s="35"/>
      <c r="AB823" s="35"/>
      <c r="AC823" s="35"/>
      <c r="AD823" s="35"/>
      <c r="AE823" s="35"/>
      <c r="AR823" s="203" t="s">
        <v>350</v>
      </c>
      <c r="AT823" s="203" t="s">
        <v>152</v>
      </c>
      <c r="AU823" s="203" t="s">
        <v>85</v>
      </c>
      <c r="AY823" s="18" t="s">
        <v>150</v>
      </c>
      <c r="BE823" s="204">
        <f>IF(N823="základní",J823,0)</f>
        <v>0</v>
      </c>
      <c r="BF823" s="204">
        <f>IF(N823="snížená",J823,0)</f>
        <v>0</v>
      </c>
      <c r="BG823" s="204">
        <f>IF(N823="zákl. přenesená",J823,0)</f>
        <v>0</v>
      </c>
      <c r="BH823" s="204">
        <f>IF(N823="sníž. přenesená",J823,0)</f>
        <v>0</v>
      </c>
      <c r="BI823" s="204">
        <f>IF(N823="nulová",J823,0)</f>
        <v>0</v>
      </c>
      <c r="BJ823" s="18" t="s">
        <v>83</v>
      </c>
      <c r="BK823" s="204">
        <f>ROUND(I823*H823,2)</f>
        <v>0</v>
      </c>
      <c r="BL823" s="18" t="s">
        <v>350</v>
      </c>
      <c r="BM823" s="203" t="s">
        <v>1145</v>
      </c>
    </row>
    <row r="824" spans="1:65" s="2" customFormat="1">
      <c r="A824" s="35"/>
      <c r="B824" s="36"/>
      <c r="C824" s="37"/>
      <c r="D824" s="205" t="s">
        <v>159</v>
      </c>
      <c r="E824" s="37"/>
      <c r="F824" s="206" t="s">
        <v>1135</v>
      </c>
      <c r="G824" s="37"/>
      <c r="H824" s="37"/>
      <c r="I824" s="207"/>
      <c r="J824" s="37"/>
      <c r="K824" s="37"/>
      <c r="L824" s="40"/>
      <c r="M824" s="208"/>
      <c r="N824" s="209"/>
      <c r="O824" s="72"/>
      <c r="P824" s="72"/>
      <c r="Q824" s="72"/>
      <c r="R824" s="72"/>
      <c r="S824" s="72"/>
      <c r="T824" s="73"/>
      <c r="U824" s="35"/>
      <c r="V824" s="35"/>
      <c r="W824" s="35"/>
      <c r="X824" s="35"/>
      <c r="Y824" s="35"/>
      <c r="Z824" s="35"/>
      <c r="AA824" s="35"/>
      <c r="AB824" s="35"/>
      <c r="AC824" s="35"/>
      <c r="AD824" s="35"/>
      <c r="AE824" s="35"/>
      <c r="AT824" s="18" t="s">
        <v>159</v>
      </c>
      <c r="AU824" s="18" t="s">
        <v>85</v>
      </c>
    </row>
    <row r="825" spans="1:65" s="13" customFormat="1">
      <c r="B825" s="210"/>
      <c r="C825" s="211"/>
      <c r="D825" s="205" t="s">
        <v>161</v>
      </c>
      <c r="E825" s="212" t="s">
        <v>1</v>
      </c>
      <c r="F825" s="213" t="s">
        <v>1146</v>
      </c>
      <c r="G825" s="211"/>
      <c r="H825" s="214">
        <v>4</v>
      </c>
      <c r="I825" s="215"/>
      <c r="J825" s="211"/>
      <c r="K825" s="211"/>
      <c r="L825" s="216"/>
      <c r="M825" s="217"/>
      <c r="N825" s="218"/>
      <c r="O825" s="218"/>
      <c r="P825" s="218"/>
      <c r="Q825" s="218"/>
      <c r="R825" s="218"/>
      <c r="S825" s="218"/>
      <c r="T825" s="219"/>
      <c r="AT825" s="220" t="s">
        <v>161</v>
      </c>
      <c r="AU825" s="220" t="s">
        <v>85</v>
      </c>
      <c r="AV825" s="13" t="s">
        <v>85</v>
      </c>
      <c r="AW825" s="13" t="s">
        <v>33</v>
      </c>
      <c r="AX825" s="13" t="s">
        <v>76</v>
      </c>
      <c r="AY825" s="220" t="s">
        <v>150</v>
      </c>
    </row>
    <row r="826" spans="1:65" s="14" customFormat="1">
      <c r="B826" s="221"/>
      <c r="C826" s="222"/>
      <c r="D826" s="205" t="s">
        <v>161</v>
      </c>
      <c r="E826" s="223" t="s">
        <v>1</v>
      </c>
      <c r="F826" s="224" t="s">
        <v>163</v>
      </c>
      <c r="G826" s="222"/>
      <c r="H826" s="225">
        <v>4</v>
      </c>
      <c r="I826" s="226"/>
      <c r="J826" s="222"/>
      <c r="K826" s="222"/>
      <c r="L826" s="227"/>
      <c r="M826" s="228"/>
      <c r="N826" s="229"/>
      <c r="O826" s="229"/>
      <c r="P826" s="229"/>
      <c r="Q826" s="229"/>
      <c r="R826" s="229"/>
      <c r="S826" s="229"/>
      <c r="T826" s="230"/>
      <c r="AT826" s="231" t="s">
        <v>161</v>
      </c>
      <c r="AU826" s="231" t="s">
        <v>85</v>
      </c>
      <c r="AV826" s="14" t="s">
        <v>157</v>
      </c>
      <c r="AW826" s="14" t="s">
        <v>33</v>
      </c>
      <c r="AX826" s="14" t="s">
        <v>83</v>
      </c>
      <c r="AY826" s="231" t="s">
        <v>150</v>
      </c>
    </row>
    <row r="827" spans="1:65" s="2" customFormat="1" ht="16.5" customHeight="1">
      <c r="A827" s="35"/>
      <c r="B827" s="36"/>
      <c r="C827" s="246" t="s">
        <v>1147</v>
      </c>
      <c r="D827" s="246" t="s">
        <v>289</v>
      </c>
      <c r="E827" s="247" t="s">
        <v>1148</v>
      </c>
      <c r="F827" s="248" t="s">
        <v>1149</v>
      </c>
      <c r="G827" s="249" t="s">
        <v>490</v>
      </c>
      <c r="H827" s="250">
        <v>4</v>
      </c>
      <c r="I827" s="251"/>
      <c r="J827" s="252">
        <f>ROUND(I827*H827,2)</f>
        <v>0</v>
      </c>
      <c r="K827" s="248" t="s">
        <v>156</v>
      </c>
      <c r="L827" s="253"/>
      <c r="M827" s="254" t="s">
        <v>1</v>
      </c>
      <c r="N827" s="255" t="s">
        <v>41</v>
      </c>
      <c r="O827" s="72"/>
      <c r="P827" s="201">
        <f>O827*H827</f>
        <v>0</v>
      </c>
      <c r="Q827" s="201">
        <v>1.4999999999999999E-4</v>
      </c>
      <c r="R827" s="201">
        <f>Q827*H827</f>
        <v>5.9999999999999995E-4</v>
      </c>
      <c r="S827" s="201">
        <v>0</v>
      </c>
      <c r="T827" s="202">
        <f>S827*H827</f>
        <v>0</v>
      </c>
      <c r="U827" s="35"/>
      <c r="V827" s="35"/>
      <c r="W827" s="35"/>
      <c r="X827" s="35"/>
      <c r="Y827" s="35"/>
      <c r="Z827" s="35"/>
      <c r="AA827" s="35"/>
      <c r="AB827" s="35"/>
      <c r="AC827" s="35"/>
      <c r="AD827" s="35"/>
      <c r="AE827" s="35"/>
      <c r="AR827" s="203" t="s">
        <v>475</v>
      </c>
      <c r="AT827" s="203" t="s">
        <v>289</v>
      </c>
      <c r="AU827" s="203" t="s">
        <v>85</v>
      </c>
      <c r="AY827" s="18" t="s">
        <v>150</v>
      </c>
      <c r="BE827" s="204">
        <f>IF(N827="základní",J827,0)</f>
        <v>0</v>
      </c>
      <c r="BF827" s="204">
        <f>IF(N827="snížená",J827,0)</f>
        <v>0</v>
      </c>
      <c r="BG827" s="204">
        <f>IF(N827="zákl. přenesená",J827,0)</f>
        <v>0</v>
      </c>
      <c r="BH827" s="204">
        <f>IF(N827="sníž. přenesená",J827,0)</f>
        <v>0</v>
      </c>
      <c r="BI827" s="204">
        <f>IF(N827="nulová",J827,0)</f>
        <v>0</v>
      </c>
      <c r="BJ827" s="18" t="s">
        <v>83</v>
      </c>
      <c r="BK827" s="204">
        <f>ROUND(I827*H827,2)</f>
        <v>0</v>
      </c>
      <c r="BL827" s="18" t="s">
        <v>350</v>
      </c>
      <c r="BM827" s="203" t="s">
        <v>1150</v>
      </c>
    </row>
    <row r="828" spans="1:65" s="2" customFormat="1">
      <c r="A828" s="35"/>
      <c r="B828" s="36"/>
      <c r="C828" s="37"/>
      <c r="D828" s="205" t="s">
        <v>159</v>
      </c>
      <c r="E828" s="37"/>
      <c r="F828" s="206" t="s">
        <v>1149</v>
      </c>
      <c r="G828" s="37"/>
      <c r="H828" s="37"/>
      <c r="I828" s="207"/>
      <c r="J828" s="37"/>
      <c r="K828" s="37"/>
      <c r="L828" s="40"/>
      <c r="M828" s="208"/>
      <c r="N828" s="209"/>
      <c r="O828" s="72"/>
      <c r="P828" s="72"/>
      <c r="Q828" s="72"/>
      <c r="R828" s="72"/>
      <c r="S828" s="72"/>
      <c r="T828" s="73"/>
      <c r="U828" s="35"/>
      <c r="V828" s="35"/>
      <c r="W828" s="35"/>
      <c r="X828" s="35"/>
      <c r="Y828" s="35"/>
      <c r="Z828" s="35"/>
      <c r="AA828" s="35"/>
      <c r="AB828" s="35"/>
      <c r="AC828" s="35"/>
      <c r="AD828" s="35"/>
      <c r="AE828" s="35"/>
      <c r="AT828" s="18" t="s">
        <v>159</v>
      </c>
      <c r="AU828" s="18" t="s">
        <v>85</v>
      </c>
    </row>
    <row r="829" spans="1:65" s="2" customFormat="1" ht="16.5" customHeight="1">
      <c r="A829" s="35"/>
      <c r="B829" s="36"/>
      <c r="C829" s="192" t="s">
        <v>1151</v>
      </c>
      <c r="D829" s="192" t="s">
        <v>152</v>
      </c>
      <c r="E829" s="193" t="s">
        <v>1132</v>
      </c>
      <c r="F829" s="194" t="s">
        <v>1133</v>
      </c>
      <c r="G829" s="195" t="s">
        <v>490</v>
      </c>
      <c r="H829" s="196">
        <v>2</v>
      </c>
      <c r="I829" s="197"/>
      <c r="J829" s="198">
        <f>ROUND(I829*H829,2)</f>
        <v>0</v>
      </c>
      <c r="K829" s="194" t="s">
        <v>156</v>
      </c>
      <c r="L829" s="40"/>
      <c r="M829" s="199" t="s">
        <v>1</v>
      </c>
      <c r="N829" s="200" t="s">
        <v>41</v>
      </c>
      <c r="O829" s="72"/>
      <c r="P829" s="201">
        <f>O829*H829</f>
        <v>0</v>
      </c>
      <c r="Q829" s="201">
        <v>0</v>
      </c>
      <c r="R829" s="201">
        <f>Q829*H829</f>
        <v>0</v>
      </c>
      <c r="S829" s="201">
        <v>0</v>
      </c>
      <c r="T829" s="202">
        <f>S829*H829</f>
        <v>0</v>
      </c>
      <c r="U829" s="35"/>
      <c r="V829" s="35"/>
      <c r="W829" s="35"/>
      <c r="X829" s="35"/>
      <c r="Y829" s="35"/>
      <c r="Z829" s="35"/>
      <c r="AA829" s="35"/>
      <c r="AB829" s="35"/>
      <c r="AC829" s="35"/>
      <c r="AD829" s="35"/>
      <c r="AE829" s="35"/>
      <c r="AR829" s="203" t="s">
        <v>350</v>
      </c>
      <c r="AT829" s="203" t="s">
        <v>152</v>
      </c>
      <c r="AU829" s="203" t="s">
        <v>85</v>
      </c>
      <c r="AY829" s="18" t="s">
        <v>150</v>
      </c>
      <c r="BE829" s="204">
        <f>IF(N829="základní",J829,0)</f>
        <v>0</v>
      </c>
      <c r="BF829" s="204">
        <f>IF(N829="snížená",J829,0)</f>
        <v>0</v>
      </c>
      <c r="BG829" s="204">
        <f>IF(N829="zákl. přenesená",J829,0)</f>
        <v>0</v>
      </c>
      <c r="BH829" s="204">
        <f>IF(N829="sníž. přenesená",J829,0)</f>
        <v>0</v>
      </c>
      <c r="BI829" s="204">
        <f>IF(N829="nulová",J829,0)</f>
        <v>0</v>
      </c>
      <c r="BJ829" s="18" t="s">
        <v>83</v>
      </c>
      <c r="BK829" s="204">
        <f>ROUND(I829*H829,2)</f>
        <v>0</v>
      </c>
      <c r="BL829" s="18" t="s">
        <v>350</v>
      </c>
      <c r="BM829" s="203" t="s">
        <v>1152</v>
      </c>
    </row>
    <row r="830" spans="1:65" s="2" customFormat="1">
      <c r="A830" s="35"/>
      <c r="B830" s="36"/>
      <c r="C830" s="37"/>
      <c r="D830" s="205" t="s">
        <v>159</v>
      </c>
      <c r="E830" s="37"/>
      <c r="F830" s="206" t="s">
        <v>1135</v>
      </c>
      <c r="G830" s="37"/>
      <c r="H830" s="37"/>
      <c r="I830" s="207"/>
      <c r="J830" s="37"/>
      <c r="K830" s="37"/>
      <c r="L830" s="40"/>
      <c r="M830" s="208"/>
      <c r="N830" s="209"/>
      <c r="O830" s="72"/>
      <c r="P830" s="72"/>
      <c r="Q830" s="72"/>
      <c r="R830" s="72"/>
      <c r="S830" s="72"/>
      <c r="T830" s="73"/>
      <c r="U830" s="35"/>
      <c r="V830" s="35"/>
      <c r="W830" s="35"/>
      <c r="X830" s="35"/>
      <c r="Y830" s="35"/>
      <c r="Z830" s="35"/>
      <c r="AA830" s="35"/>
      <c r="AB830" s="35"/>
      <c r="AC830" s="35"/>
      <c r="AD830" s="35"/>
      <c r="AE830" s="35"/>
      <c r="AT830" s="18" t="s">
        <v>159</v>
      </c>
      <c r="AU830" s="18" t="s">
        <v>85</v>
      </c>
    </row>
    <row r="831" spans="1:65" s="13" customFormat="1">
      <c r="B831" s="210"/>
      <c r="C831" s="211"/>
      <c r="D831" s="205" t="s">
        <v>161</v>
      </c>
      <c r="E831" s="212" t="s">
        <v>1</v>
      </c>
      <c r="F831" s="213" t="s">
        <v>1153</v>
      </c>
      <c r="G831" s="211"/>
      <c r="H831" s="214">
        <v>2</v>
      </c>
      <c r="I831" s="215"/>
      <c r="J831" s="211"/>
      <c r="K831" s="211"/>
      <c r="L831" s="216"/>
      <c r="M831" s="217"/>
      <c r="N831" s="218"/>
      <c r="O831" s="218"/>
      <c r="P831" s="218"/>
      <c r="Q831" s="218"/>
      <c r="R831" s="218"/>
      <c r="S831" s="218"/>
      <c r="T831" s="219"/>
      <c r="AT831" s="220" t="s">
        <v>161</v>
      </c>
      <c r="AU831" s="220" t="s">
        <v>85</v>
      </c>
      <c r="AV831" s="13" t="s">
        <v>85</v>
      </c>
      <c r="AW831" s="13" t="s">
        <v>33</v>
      </c>
      <c r="AX831" s="13" t="s">
        <v>76</v>
      </c>
      <c r="AY831" s="220" t="s">
        <v>150</v>
      </c>
    </row>
    <row r="832" spans="1:65" s="14" customFormat="1">
      <c r="B832" s="221"/>
      <c r="C832" s="222"/>
      <c r="D832" s="205" t="s">
        <v>161</v>
      </c>
      <c r="E832" s="223" t="s">
        <v>1</v>
      </c>
      <c r="F832" s="224" t="s">
        <v>163</v>
      </c>
      <c r="G832" s="222"/>
      <c r="H832" s="225">
        <v>2</v>
      </c>
      <c r="I832" s="226"/>
      <c r="J832" s="222"/>
      <c r="K832" s="222"/>
      <c r="L832" s="227"/>
      <c r="M832" s="228"/>
      <c r="N832" s="229"/>
      <c r="O832" s="229"/>
      <c r="P832" s="229"/>
      <c r="Q832" s="229"/>
      <c r="R832" s="229"/>
      <c r="S832" s="229"/>
      <c r="T832" s="230"/>
      <c r="AT832" s="231" t="s">
        <v>161</v>
      </c>
      <c r="AU832" s="231" t="s">
        <v>85</v>
      </c>
      <c r="AV832" s="14" t="s">
        <v>157</v>
      </c>
      <c r="AW832" s="14" t="s">
        <v>33</v>
      </c>
      <c r="AX832" s="14" t="s">
        <v>83</v>
      </c>
      <c r="AY832" s="231" t="s">
        <v>150</v>
      </c>
    </row>
    <row r="833" spans="1:65" s="2" customFormat="1" ht="16.5" customHeight="1">
      <c r="A833" s="35"/>
      <c r="B833" s="36"/>
      <c r="C833" s="246" t="s">
        <v>1154</v>
      </c>
      <c r="D833" s="246" t="s">
        <v>289</v>
      </c>
      <c r="E833" s="247" t="s">
        <v>1155</v>
      </c>
      <c r="F833" s="248" t="s">
        <v>1156</v>
      </c>
      <c r="G833" s="249" t="s">
        <v>490</v>
      </c>
      <c r="H833" s="250">
        <v>2</v>
      </c>
      <c r="I833" s="251"/>
      <c r="J833" s="252">
        <f>ROUND(I833*H833,2)</f>
        <v>0</v>
      </c>
      <c r="K833" s="248" t="s">
        <v>156</v>
      </c>
      <c r="L833" s="253"/>
      <c r="M833" s="254" t="s">
        <v>1</v>
      </c>
      <c r="N833" s="255" t="s">
        <v>41</v>
      </c>
      <c r="O833" s="72"/>
      <c r="P833" s="201">
        <f>O833*H833</f>
        <v>0</v>
      </c>
      <c r="Q833" s="201">
        <v>1.4999999999999999E-4</v>
      </c>
      <c r="R833" s="201">
        <f>Q833*H833</f>
        <v>2.9999999999999997E-4</v>
      </c>
      <c r="S833" s="201">
        <v>0</v>
      </c>
      <c r="T833" s="202">
        <f>S833*H833</f>
        <v>0</v>
      </c>
      <c r="U833" s="35"/>
      <c r="V833" s="35"/>
      <c r="W833" s="35"/>
      <c r="X833" s="35"/>
      <c r="Y833" s="35"/>
      <c r="Z833" s="35"/>
      <c r="AA833" s="35"/>
      <c r="AB833" s="35"/>
      <c r="AC833" s="35"/>
      <c r="AD833" s="35"/>
      <c r="AE833" s="35"/>
      <c r="AR833" s="203" t="s">
        <v>475</v>
      </c>
      <c r="AT833" s="203" t="s">
        <v>289</v>
      </c>
      <c r="AU833" s="203" t="s">
        <v>85</v>
      </c>
      <c r="AY833" s="18" t="s">
        <v>150</v>
      </c>
      <c r="BE833" s="204">
        <f>IF(N833="základní",J833,0)</f>
        <v>0</v>
      </c>
      <c r="BF833" s="204">
        <f>IF(N833="snížená",J833,0)</f>
        <v>0</v>
      </c>
      <c r="BG833" s="204">
        <f>IF(N833="zákl. přenesená",J833,0)</f>
        <v>0</v>
      </c>
      <c r="BH833" s="204">
        <f>IF(N833="sníž. přenesená",J833,0)</f>
        <v>0</v>
      </c>
      <c r="BI833" s="204">
        <f>IF(N833="nulová",J833,0)</f>
        <v>0</v>
      </c>
      <c r="BJ833" s="18" t="s">
        <v>83</v>
      </c>
      <c r="BK833" s="204">
        <f>ROUND(I833*H833,2)</f>
        <v>0</v>
      </c>
      <c r="BL833" s="18" t="s">
        <v>350</v>
      </c>
      <c r="BM833" s="203" t="s">
        <v>1157</v>
      </c>
    </row>
    <row r="834" spans="1:65" s="2" customFormat="1">
      <c r="A834" s="35"/>
      <c r="B834" s="36"/>
      <c r="C834" s="37"/>
      <c r="D834" s="205" t="s">
        <v>159</v>
      </c>
      <c r="E834" s="37"/>
      <c r="F834" s="206" t="s">
        <v>1156</v>
      </c>
      <c r="G834" s="37"/>
      <c r="H834" s="37"/>
      <c r="I834" s="207"/>
      <c r="J834" s="37"/>
      <c r="K834" s="37"/>
      <c r="L834" s="40"/>
      <c r="M834" s="208"/>
      <c r="N834" s="209"/>
      <c r="O834" s="72"/>
      <c r="P834" s="72"/>
      <c r="Q834" s="72"/>
      <c r="R834" s="72"/>
      <c r="S834" s="72"/>
      <c r="T834" s="73"/>
      <c r="U834" s="35"/>
      <c r="V834" s="35"/>
      <c r="W834" s="35"/>
      <c r="X834" s="35"/>
      <c r="Y834" s="35"/>
      <c r="Z834" s="35"/>
      <c r="AA834" s="35"/>
      <c r="AB834" s="35"/>
      <c r="AC834" s="35"/>
      <c r="AD834" s="35"/>
      <c r="AE834" s="35"/>
      <c r="AT834" s="18" t="s">
        <v>159</v>
      </c>
      <c r="AU834" s="18" t="s">
        <v>85</v>
      </c>
    </row>
    <row r="835" spans="1:65" s="2" customFormat="1" ht="21.75" customHeight="1">
      <c r="A835" s="35"/>
      <c r="B835" s="36"/>
      <c r="C835" s="192" t="s">
        <v>1158</v>
      </c>
      <c r="D835" s="192" t="s">
        <v>152</v>
      </c>
      <c r="E835" s="193" t="s">
        <v>1159</v>
      </c>
      <c r="F835" s="194" t="s">
        <v>1160</v>
      </c>
      <c r="G835" s="195" t="s">
        <v>490</v>
      </c>
      <c r="H835" s="196">
        <v>18</v>
      </c>
      <c r="I835" s="197"/>
      <c r="J835" s="198">
        <f>ROUND(I835*H835,2)</f>
        <v>0</v>
      </c>
      <c r="K835" s="194" t="s">
        <v>156</v>
      </c>
      <c r="L835" s="40"/>
      <c r="M835" s="199" t="s">
        <v>1</v>
      </c>
      <c r="N835" s="200" t="s">
        <v>41</v>
      </c>
      <c r="O835" s="72"/>
      <c r="P835" s="201">
        <f>O835*H835</f>
        <v>0</v>
      </c>
      <c r="Q835" s="201">
        <v>0</v>
      </c>
      <c r="R835" s="201">
        <f>Q835*H835</f>
        <v>0</v>
      </c>
      <c r="S835" s="201">
        <v>0</v>
      </c>
      <c r="T835" s="202">
        <f>S835*H835</f>
        <v>0</v>
      </c>
      <c r="U835" s="35"/>
      <c r="V835" s="35"/>
      <c r="W835" s="35"/>
      <c r="X835" s="35"/>
      <c r="Y835" s="35"/>
      <c r="Z835" s="35"/>
      <c r="AA835" s="35"/>
      <c r="AB835" s="35"/>
      <c r="AC835" s="35"/>
      <c r="AD835" s="35"/>
      <c r="AE835" s="35"/>
      <c r="AR835" s="203" t="s">
        <v>350</v>
      </c>
      <c r="AT835" s="203" t="s">
        <v>152</v>
      </c>
      <c r="AU835" s="203" t="s">
        <v>85</v>
      </c>
      <c r="AY835" s="18" t="s">
        <v>150</v>
      </c>
      <c r="BE835" s="204">
        <f>IF(N835="základní",J835,0)</f>
        <v>0</v>
      </c>
      <c r="BF835" s="204">
        <f>IF(N835="snížená",J835,0)</f>
        <v>0</v>
      </c>
      <c r="BG835" s="204">
        <f>IF(N835="zákl. přenesená",J835,0)</f>
        <v>0</v>
      </c>
      <c r="BH835" s="204">
        <f>IF(N835="sníž. přenesená",J835,0)</f>
        <v>0</v>
      </c>
      <c r="BI835" s="204">
        <f>IF(N835="nulová",J835,0)</f>
        <v>0</v>
      </c>
      <c r="BJ835" s="18" t="s">
        <v>83</v>
      </c>
      <c r="BK835" s="204">
        <f>ROUND(I835*H835,2)</f>
        <v>0</v>
      </c>
      <c r="BL835" s="18" t="s">
        <v>350</v>
      </c>
      <c r="BM835" s="203" t="s">
        <v>1161</v>
      </c>
    </row>
    <row r="836" spans="1:65" s="2" customFormat="1" ht="19.5">
      <c r="A836" s="35"/>
      <c r="B836" s="36"/>
      <c r="C836" s="37"/>
      <c r="D836" s="205" t="s">
        <v>159</v>
      </c>
      <c r="E836" s="37"/>
      <c r="F836" s="206" t="s">
        <v>1162</v>
      </c>
      <c r="G836" s="37"/>
      <c r="H836" s="37"/>
      <c r="I836" s="207"/>
      <c r="J836" s="37"/>
      <c r="K836" s="37"/>
      <c r="L836" s="40"/>
      <c r="M836" s="208"/>
      <c r="N836" s="209"/>
      <c r="O836" s="72"/>
      <c r="P836" s="72"/>
      <c r="Q836" s="72"/>
      <c r="R836" s="72"/>
      <c r="S836" s="72"/>
      <c r="T836" s="73"/>
      <c r="U836" s="35"/>
      <c r="V836" s="35"/>
      <c r="W836" s="35"/>
      <c r="X836" s="35"/>
      <c r="Y836" s="35"/>
      <c r="Z836" s="35"/>
      <c r="AA836" s="35"/>
      <c r="AB836" s="35"/>
      <c r="AC836" s="35"/>
      <c r="AD836" s="35"/>
      <c r="AE836" s="35"/>
      <c r="AT836" s="18" t="s">
        <v>159</v>
      </c>
      <c r="AU836" s="18" t="s">
        <v>85</v>
      </c>
    </row>
    <row r="837" spans="1:65" s="13" customFormat="1">
      <c r="B837" s="210"/>
      <c r="C837" s="211"/>
      <c r="D837" s="205" t="s">
        <v>161</v>
      </c>
      <c r="E837" s="212" t="s">
        <v>1</v>
      </c>
      <c r="F837" s="213" t="s">
        <v>1087</v>
      </c>
      <c r="G837" s="211"/>
      <c r="H837" s="214">
        <v>1</v>
      </c>
      <c r="I837" s="215"/>
      <c r="J837" s="211"/>
      <c r="K837" s="211"/>
      <c r="L837" s="216"/>
      <c r="M837" s="217"/>
      <c r="N837" s="218"/>
      <c r="O837" s="218"/>
      <c r="P837" s="218"/>
      <c r="Q837" s="218"/>
      <c r="R837" s="218"/>
      <c r="S837" s="218"/>
      <c r="T837" s="219"/>
      <c r="AT837" s="220" t="s">
        <v>161</v>
      </c>
      <c r="AU837" s="220" t="s">
        <v>85</v>
      </c>
      <c r="AV837" s="13" t="s">
        <v>85</v>
      </c>
      <c r="AW837" s="13" t="s">
        <v>33</v>
      </c>
      <c r="AX837" s="13" t="s">
        <v>76</v>
      </c>
      <c r="AY837" s="220" t="s">
        <v>150</v>
      </c>
    </row>
    <row r="838" spans="1:65" s="13" customFormat="1">
      <c r="B838" s="210"/>
      <c r="C838" s="211"/>
      <c r="D838" s="205" t="s">
        <v>161</v>
      </c>
      <c r="E838" s="212" t="s">
        <v>1</v>
      </c>
      <c r="F838" s="213" t="s">
        <v>1067</v>
      </c>
      <c r="G838" s="211"/>
      <c r="H838" s="214">
        <v>3</v>
      </c>
      <c r="I838" s="215"/>
      <c r="J838" s="211"/>
      <c r="K838" s="211"/>
      <c r="L838" s="216"/>
      <c r="M838" s="217"/>
      <c r="N838" s="218"/>
      <c r="O838" s="218"/>
      <c r="P838" s="218"/>
      <c r="Q838" s="218"/>
      <c r="R838" s="218"/>
      <c r="S838" s="218"/>
      <c r="T838" s="219"/>
      <c r="AT838" s="220" t="s">
        <v>161</v>
      </c>
      <c r="AU838" s="220" t="s">
        <v>85</v>
      </c>
      <c r="AV838" s="13" t="s">
        <v>85</v>
      </c>
      <c r="AW838" s="13" t="s">
        <v>33</v>
      </c>
      <c r="AX838" s="13" t="s">
        <v>76</v>
      </c>
      <c r="AY838" s="220" t="s">
        <v>150</v>
      </c>
    </row>
    <row r="839" spans="1:65" s="13" customFormat="1">
      <c r="B839" s="210"/>
      <c r="C839" s="211"/>
      <c r="D839" s="205" t="s">
        <v>161</v>
      </c>
      <c r="E839" s="212" t="s">
        <v>1</v>
      </c>
      <c r="F839" s="213" t="s">
        <v>1088</v>
      </c>
      <c r="G839" s="211"/>
      <c r="H839" s="214">
        <v>2</v>
      </c>
      <c r="I839" s="215"/>
      <c r="J839" s="211"/>
      <c r="K839" s="211"/>
      <c r="L839" s="216"/>
      <c r="M839" s="217"/>
      <c r="N839" s="218"/>
      <c r="O839" s="218"/>
      <c r="P839" s="218"/>
      <c r="Q839" s="218"/>
      <c r="R839" s="218"/>
      <c r="S839" s="218"/>
      <c r="T839" s="219"/>
      <c r="AT839" s="220" t="s">
        <v>161</v>
      </c>
      <c r="AU839" s="220" t="s">
        <v>85</v>
      </c>
      <c r="AV839" s="13" t="s">
        <v>85</v>
      </c>
      <c r="AW839" s="13" t="s">
        <v>33</v>
      </c>
      <c r="AX839" s="13" t="s">
        <v>76</v>
      </c>
      <c r="AY839" s="220" t="s">
        <v>150</v>
      </c>
    </row>
    <row r="840" spans="1:65" s="13" customFormat="1">
      <c r="B840" s="210"/>
      <c r="C840" s="211"/>
      <c r="D840" s="205" t="s">
        <v>161</v>
      </c>
      <c r="E840" s="212" t="s">
        <v>1</v>
      </c>
      <c r="F840" s="213" t="s">
        <v>1068</v>
      </c>
      <c r="G840" s="211"/>
      <c r="H840" s="214">
        <v>3</v>
      </c>
      <c r="I840" s="215"/>
      <c r="J840" s="211"/>
      <c r="K840" s="211"/>
      <c r="L840" s="216"/>
      <c r="M840" s="217"/>
      <c r="N840" s="218"/>
      <c r="O840" s="218"/>
      <c r="P840" s="218"/>
      <c r="Q840" s="218"/>
      <c r="R840" s="218"/>
      <c r="S840" s="218"/>
      <c r="T840" s="219"/>
      <c r="AT840" s="220" t="s">
        <v>161</v>
      </c>
      <c r="AU840" s="220" t="s">
        <v>85</v>
      </c>
      <c r="AV840" s="13" t="s">
        <v>85</v>
      </c>
      <c r="AW840" s="13" t="s">
        <v>33</v>
      </c>
      <c r="AX840" s="13" t="s">
        <v>76</v>
      </c>
      <c r="AY840" s="220" t="s">
        <v>150</v>
      </c>
    </row>
    <row r="841" spans="1:65" s="13" customFormat="1">
      <c r="B841" s="210"/>
      <c r="C841" s="211"/>
      <c r="D841" s="205" t="s">
        <v>161</v>
      </c>
      <c r="E841" s="212" t="s">
        <v>1</v>
      </c>
      <c r="F841" s="213" t="s">
        <v>1069</v>
      </c>
      <c r="G841" s="211"/>
      <c r="H841" s="214">
        <v>6</v>
      </c>
      <c r="I841" s="215"/>
      <c r="J841" s="211"/>
      <c r="K841" s="211"/>
      <c r="L841" s="216"/>
      <c r="M841" s="217"/>
      <c r="N841" s="218"/>
      <c r="O841" s="218"/>
      <c r="P841" s="218"/>
      <c r="Q841" s="218"/>
      <c r="R841" s="218"/>
      <c r="S841" s="218"/>
      <c r="T841" s="219"/>
      <c r="AT841" s="220" t="s">
        <v>161</v>
      </c>
      <c r="AU841" s="220" t="s">
        <v>85</v>
      </c>
      <c r="AV841" s="13" t="s">
        <v>85</v>
      </c>
      <c r="AW841" s="13" t="s">
        <v>33</v>
      </c>
      <c r="AX841" s="13" t="s">
        <v>76</v>
      </c>
      <c r="AY841" s="220" t="s">
        <v>150</v>
      </c>
    </row>
    <row r="842" spans="1:65" s="13" customFormat="1">
      <c r="B842" s="210"/>
      <c r="C842" s="211"/>
      <c r="D842" s="205" t="s">
        <v>161</v>
      </c>
      <c r="E842" s="212" t="s">
        <v>1</v>
      </c>
      <c r="F842" s="213" t="s">
        <v>1138</v>
      </c>
      <c r="G842" s="211"/>
      <c r="H842" s="214">
        <v>2</v>
      </c>
      <c r="I842" s="215"/>
      <c r="J842" s="211"/>
      <c r="K842" s="211"/>
      <c r="L842" s="216"/>
      <c r="M842" s="217"/>
      <c r="N842" s="218"/>
      <c r="O842" s="218"/>
      <c r="P842" s="218"/>
      <c r="Q842" s="218"/>
      <c r="R842" s="218"/>
      <c r="S842" s="218"/>
      <c r="T842" s="219"/>
      <c r="AT842" s="220" t="s">
        <v>161</v>
      </c>
      <c r="AU842" s="220" t="s">
        <v>85</v>
      </c>
      <c r="AV842" s="13" t="s">
        <v>85</v>
      </c>
      <c r="AW842" s="13" t="s">
        <v>33</v>
      </c>
      <c r="AX842" s="13" t="s">
        <v>76</v>
      </c>
      <c r="AY842" s="220" t="s">
        <v>150</v>
      </c>
    </row>
    <row r="843" spans="1:65" s="13" customFormat="1">
      <c r="B843" s="210"/>
      <c r="C843" s="211"/>
      <c r="D843" s="205" t="s">
        <v>161</v>
      </c>
      <c r="E843" s="212" t="s">
        <v>1</v>
      </c>
      <c r="F843" s="213" t="s">
        <v>1139</v>
      </c>
      <c r="G843" s="211"/>
      <c r="H843" s="214">
        <v>1</v>
      </c>
      <c r="I843" s="215"/>
      <c r="J843" s="211"/>
      <c r="K843" s="211"/>
      <c r="L843" s="216"/>
      <c r="M843" s="217"/>
      <c r="N843" s="218"/>
      <c r="O843" s="218"/>
      <c r="P843" s="218"/>
      <c r="Q843" s="218"/>
      <c r="R843" s="218"/>
      <c r="S843" s="218"/>
      <c r="T843" s="219"/>
      <c r="AT843" s="220" t="s">
        <v>161</v>
      </c>
      <c r="AU843" s="220" t="s">
        <v>85</v>
      </c>
      <c r="AV843" s="13" t="s">
        <v>85</v>
      </c>
      <c r="AW843" s="13" t="s">
        <v>33</v>
      </c>
      <c r="AX843" s="13" t="s">
        <v>76</v>
      </c>
      <c r="AY843" s="220" t="s">
        <v>150</v>
      </c>
    </row>
    <row r="844" spans="1:65" s="14" customFormat="1">
      <c r="B844" s="221"/>
      <c r="C844" s="222"/>
      <c r="D844" s="205" t="s">
        <v>161</v>
      </c>
      <c r="E844" s="223" t="s">
        <v>1</v>
      </c>
      <c r="F844" s="224" t="s">
        <v>163</v>
      </c>
      <c r="G844" s="222"/>
      <c r="H844" s="225">
        <v>18</v>
      </c>
      <c r="I844" s="226"/>
      <c r="J844" s="222"/>
      <c r="K844" s="222"/>
      <c r="L844" s="227"/>
      <c r="M844" s="228"/>
      <c r="N844" s="229"/>
      <c r="O844" s="229"/>
      <c r="P844" s="229"/>
      <c r="Q844" s="229"/>
      <c r="R844" s="229"/>
      <c r="S844" s="229"/>
      <c r="T844" s="230"/>
      <c r="AT844" s="231" t="s">
        <v>161</v>
      </c>
      <c r="AU844" s="231" t="s">
        <v>85</v>
      </c>
      <c r="AV844" s="14" t="s">
        <v>157</v>
      </c>
      <c r="AW844" s="14" t="s">
        <v>33</v>
      </c>
      <c r="AX844" s="14" t="s">
        <v>83</v>
      </c>
      <c r="AY844" s="231" t="s">
        <v>150</v>
      </c>
    </row>
    <row r="845" spans="1:65" s="2" customFormat="1" ht="24.2" customHeight="1">
      <c r="A845" s="35"/>
      <c r="B845" s="36"/>
      <c r="C845" s="246" t="s">
        <v>1163</v>
      </c>
      <c r="D845" s="246" t="s">
        <v>289</v>
      </c>
      <c r="E845" s="247" t="s">
        <v>1164</v>
      </c>
      <c r="F845" s="248" t="s">
        <v>1165</v>
      </c>
      <c r="G845" s="249" t="s">
        <v>490</v>
      </c>
      <c r="H845" s="250">
        <v>18</v>
      </c>
      <c r="I845" s="251"/>
      <c r="J845" s="252">
        <f>ROUND(I845*H845,2)</f>
        <v>0</v>
      </c>
      <c r="K845" s="248" t="s">
        <v>156</v>
      </c>
      <c r="L845" s="253"/>
      <c r="M845" s="254" t="s">
        <v>1</v>
      </c>
      <c r="N845" s="255" t="s">
        <v>41</v>
      </c>
      <c r="O845" s="72"/>
      <c r="P845" s="201">
        <f>O845*H845</f>
        <v>0</v>
      </c>
      <c r="Q845" s="201">
        <v>1.1999999999999999E-3</v>
      </c>
      <c r="R845" s="201">
        <f>Q845*H845</f>
        <v>2.1599999999999998E-2</v>
      </c>
      <c r="S845" s="201">
        <v>0</v>
      </c>
      <c r="T845" s="202">
        <f>S845*H845</f>
        <v>0</v>
      </c>
      <c r="U845" s="35"/>
      <c r="V845" s="35"/>
      <c r="W845" s="35"/>
      <c r="X845" s="35"/>
      <c r="Y845" s="35"/>
      <c r="Z845" s="35"/>
      <c r="AA845" s="35"/>
      <c r="AB845" s="35"/>
      <c r="AC845" s="35"/>
      <c r="AD845" s="35"/>
      <c r="AE845" s="35"/>
      <c r="AR845" s="203" t="s">
        <v>475</v>
      </c>
      <c r="AT845" s="203" t="s">
        <v>289</v>
      </c>
      <c r="AU845" s="203" t="s">
        <v>85</v>
      </c>
      <c r="AY845" s="18" t="s">
        <v>150</v>
      </c>
      <c r="BE845" s="204">
        <f>IF(N845="základní",J845,0)</f>
        <v>0</v>
      </c>
      <c r="BF845" s="204">
        <f>IF(N845="snížená",J845,0)</f>
        <v>0</v>
      </c>
      <c r="BG845" s="204">
        <f>IF(N845="zákl. přenesená",J845,0)</f>
        <v>0</v>
      </c>
      <c r="BH845" s="204">
        <f>IF(N845="sníž. přenesená",J845,0)</f>
        <v>0</v>
      </c>
      <c r="BI845" s="204">
        <f>IF(N845="nulová",J845,0)</f>
        <v>0</v>
      </c>
      <c r="BJ845" s="18" t="s">
        <v>83</v>
      </c>
      <c r="BK845" s="204">
        <f>ROUND(I845*H845,2)</f>
        <v>0</v>
      </c>
      <c r="BL845" s="18" t="s">
        <v>350</v>
      </c>
      <c r="BM845" s="203" t="s">
        <v>1166</v>
      </c>
    </row>
    <row r="846" spans="1:65" s="2" customFormat="1" ht="19.5">
      <c r="A846" s="35"/>
      <c r="B846" s="36"/>
      <c r="C846" s="37"/>
      <c r="D846" s="205" t="s">
        <v>159</v>
      </c>
      <c r="E846" s="37"/>
      <c r="F846" s="206" t="s">
        <v>1165</v>
      </c>
      <c r="G846" s="37"/>
      <c r="H846" s="37"/>
      <c r="I846" s="207"/>
      <c r="J846" s="37"/>
      <c r="K846" s="37"/>
      <c r="L846" s="40"/>
      <c r="M846" s="208"/>
      <c r="N846" s="209"/>
      <c r="O846" s="72"/>
      <c r="P846" s="72"/>
      <c r="Q846" s="72"/>
      <c r="R846" s="72"/>
      <c r="S846" s="72"/>
      <c r="T846" s="73"/>
      <c r="U846" s="35"/>
      <c r="V846" s="35"/>
      <c r="W846" s="35"/>
      <c r="X846" s="35"/>
      <c r="Y846" s="35"/>
      <c r="Z846" s="35"/>
      <c r="AA846" s="35"/>
      <c r="AB846" s="35"/>
      <c r="AC846" s="35"/>
      <c r="AD846" s="35"/>
      <c r="AE846" s="35"/>
      <c r="AT846" s="18" t="s">
        <v>159</v>
      </c>
      <c r="AU846" s="18" t="s">
        <v>85</v>
      </c>
    </row>
    <row r="847" spans="1:65" s="2" customFormat="1" ht="19.5">
      <c r="A847" s="35"/>
      <c r="B847" s="36"/>
      <c r="C847" s="37"/>
      <c r="D847" s="205" t="s">
        <v>499</v>
      </c>
      <c r="E847" s="37"/>
      <c r="F847" s="256" t="s">
        <v>500</v>
      </c>
      <c r="G847" s="37"/>
      <c r="H847" s="37"/>
      <c r="I847" s="207"/>
      <c r="J847" s="37"/>
      <c r="K847" s="37"/>
      <c r="L847" s="40"/>
      <c r="M847" s="208"/>
      <c r="N847" s="209"/>
      <c r="O847" s="72"/>
      <c r="P847" s="72"/>
      <c r="Q847" s="72"/>
      <c r="R847" s="72"/>
      <c r="S847" s="72"/>
      <c r="T847" s="73"/>
      <c r="U847" s="35"/>
      <c r="V847" s="35"/>
      <c r="W847" s="35"/>
      <c r="X847" s="35"/>
      <c r="Y847" s="35"/>
      <c r="Z847" s="35"/>
      <c r="AA847" s="35"/>
      <c r="AB847" s="35"/>
      <c r="AC847" s="35"/>
      <c r="AD847" s="35"/>
      <c r="AE847" s="35"/>
      <c r="AT847" s="18" t="s">
        <v>499</v>
      </c>
      <c r="AU847" s="18" t="s">
        <v>85</v>
      </c>
    </row>
    <row r="848" spans="1:65" s="2" customFormat="1" ht="21.75" customHeight="1">
      <c r="A848" s="35"/>
      <c r="B848" s="36"/>
      <c r="C848" s="192" t="s">
        <v>1167</v>
      </c>
      <c r="D848" s="192" t="s">
        <v>152</v>
      </c>
      <c r="E848" s="193" t="s">
        <v>1168</v>
      </c>
      <c r="F848" s="194" t="s">
        <v>1169</v>
      </c>
      <c r="G848" s="195" t="s">
        <v>490</v>
      </c>
      <c r="H848" s="196">
        <v>8</v>
      </c>
      <c r="I848" s="197"/>
      <c r="J848" s="198">
        <f>ROUND(I848*H848,2)</f>
        <v>0</v>
      </c>
      <c r="K848" s="194" t="s">
        <v>156</v>
      </c>
      <c r="L848" s="40"/>
      <c r="M848" s="199" t="s">
        <v>1</v>
      </c>
      <c r="N848" s="200" t="s">
        <v>41</v>
      </c>
      <c r="O848" s="72"/>
      <c r="P848" s="201">
        <f>O848*H848</f>
        <v>0</v>
      </c>
      <c r="Q848" s="201">
        <v>0</v>
      </c>
      <c r="R848" s="201">
        <f>Q848*H848</f>
        <v>0</v>
      </c>
      <c r="S848" s="201">
        <v>0</v>
      </c>
      <c r="T848" s="202">
        <f>S848*H848</f>
        <v>0</v>
      </c>
      <c r="U848" s="35"/>
      <c r="V848" s="35"/>
      <c r="W848" s="35"/>
      <c r="X848" s="35"/>
      <c r="Y848" s="35"/>
      <c r="Z848" s="35"/>
      <c r="AA848" s="35"/>
      <c r="AB848" s="35"/>
      <c r="AC848" s="35"/>
      <c r="AD848" s="35"/>
      <c r="AE848" s="35"/>
      <c r="AR848" s="203" t="s">
        <v>350</v>
      </c>
      <c r="AT848" s="203" t="s">
        <v>152</v>
      </c>
      <c r="AU848" s="203" t="s">
        <v>85</v>
      </c>
      <c r="AY848" s="18" t="s">
        <v>150</v>
      </c>
      <c r="BE848" s="204">
        <f>IF(N848="základní",J848,0)</f>
        <v>0</v>
      </c>
      <c r="BF848" s="204">
        <f>IF(N848="snížená",J848,0)</f>
        <v>0</v>
      </c>
      <c r="BG848" s="204">
        <f>IF(N848="zákl. přenesená",J848,0)</f>
        <v>0</v>
      </c>
      <c r="BH848" s="204">
        <f>IF(N848="sníž. přenesená",J848,0)</f>
        <v>0</v>
      </c>
      <c r="BI848" s="204">
        <f>IF(N848="nulová",J848,0)</f>
        <v>0</v>
      </c>
      <c r="BJ848" s="18" t="s">
        <v>83</v>
      </c>
      <c r="BK848" s="204">
        <f>ROUND(I848*H848,2)</f>
        <v>0</v>
      </c>
      <c r="BL848" s="18" t="s">
        <v>350</v>
      </c>
      <c r="BM848" s="203" t="s">
        <v>1170</v>
      </c>
    </row>
    <row r="849" spans="1:65" s="2" customFormat="1" ht="19.5">
      <c r="A849" s="35"/>
      <c r="B849" s="36"/>
      <c r="C849" s="37"/>
      <c r="D849" s="205" t="s">
        <v>159</v>
      </c>
      <c r="E849" s="37"/>
      <c r="F849" s="206" t="s">
        <v>1171</v>
      </c>
      <c r="G849" s="37"/>
      <c r="H849" s="37"/>
      <c r="I849" s="207"/>
      <c r="J849" s="37"/>
      <c r="K849" s="37"/>
      <c r="L849" s="40"/>
      <c r="M849" s="208"/>
      <c r="N849" s="209"/>
      <c r="O849" s="72"/>
      <c r="P849" s="72"/>
      <c r="Q849" s="72"/>
      <c r="R849" s="72"/>
      <c r="S849" s="72"/>
      <c r="T849" s="73"/>
      <c r="U849" s="35"/>
      <c r="V849" s="35"/>
      <c r="W849" s="35"/>
      <c r="X849" s="35"/>
      <c r="Y849" s="35"/>
      <c r="Z849" s="35"/>
      <c r="AA849" s="35"/>
      <c r="AB849" s="35"/>
      <c r="AC849" s="35"/>
      <c r="AD849" s="35"/>
      <c r="AE849" s="35"/>
      <c r="AT849" s="18" t="s">
        <v>159</v>
      </c>
      <c r="AU849" s="18" t="s">
        <v>85</v>
      </c>
    </row>
    <row r="850" spans="1:65" s="13" customFormat="1">
      <c r="B850" s="210"/>
      <c r="C850" s="211"/>
      <c r="D850" s="205" t="s">
        <v>161</v>
      </c>
      <c r="E850" s="212" t="s">
        <v>1</v>
      </c>
      <c r="F850" s="213" t="s">
        <v>1172</v>
      </c>
      <c r="G850" s="211"/>
      <c r="H850" s="214">
        <v>1</v>
      </c>
      <c r="I850" s="215"/>
      <c r="J850" s="211"/>
      <c r="K850" s="211"/>
      <c r="L850" s="216"/>
      <c r="M850" s="217"/>
      <c r="N850" s="218"/>
      <c r="O850" s="218"/>
      <c r="P850" s="218"/>
      <c r="Q850" s="218"/>
      <c r="R850" s="218"/>
      <c r="S850" s="218"/>
      <c r="T850" s="219"/>
      <c r="AT850" s="220" t="s">
        <v>161</v>
      </c>
      <c r="AU850" s="220" t="s">
        <v>85</v>
      </c>
      <c r="AV850" s="13" t="s">
        <v>85</v>
      </c>
      <c r="AW850" s="13" t="s">
        <v>33</v>
      </c>
      <c r="AX850" s="13" t="s">
        <v>76</v>
      </c>
      <c r="AY850" s="220" t="s">
        <v>150</v>
      </c>
    </row>
    <row r="851" spans="1:65" s="13" customFormat="1">
      <c r="B851" s="210"/>
      <c r="C851" s="211"/>
      <c r="D851" s="205" t="s">
        <v>161</v>
      </c>
      <c r="E851" s="212" t="s">
        <v>1</v>
      </c>
      <c r="F851" s="213" t="s">
        <v>507</v>
      </c>
      <c r="G851" s="211"/>
      <c r="H851" s="214">
        <v>2</v>
      </c>
      <c r="I851" s="215"/>
      <c r="J851" s="211"/>
      <c r="K851" s="211"/>
      <c r="L851" s="216"/>
      <c r="M851" s="217"/>
      <c r="N851" s="218"/>
      <c r="O851" s="218"/>
      <c r="P851" s="218"/>
      <c r="Q851" s="218"/>
      <c r="R851" s="218"/>
      <c r="S851" s="218"/>
      <c r="T851" s="219"/>
      <c r="AT851" s="220" t="s">
        <v>161</v>
      </c>
      <c r="AU851" s="220" t="s">
        <v>85</v>
      </c>
      <c r="AV851" s="13" t="s">
        <v>85</v>
      </c>
      <c r="AW851" s="13" t="s">
        <v>33</v>
      </c>
      <c r="AX851" s="13" t="s">
        <v>76</v>
      </c>
      <c r="AY851" s="220" t="s">
        <v>150</v>
      </c>
    </row>
    <row r="852" spans="1:65" s="13" customFormat="1">
      <c r="B852" s="210"/>
      <c r="C852" s="211"/>
      <c r="D852" s="205" t="s">
        <v>161</v>
      </c>
      <c r="E852" s="212" t="s">
        <v>1</v>
      </c>
      <c r="F852" s="213" t="s">
        <v>1173</v>
      </c>
      <c r="G852" s="211"/>
      <c r="H852" s="214">
        <v>1</v>
      </c>
      <c r="I852" s="215"/>
      <c r="J852" s="211"/>
      <c r="K852" s="211"/>
      <c r="L852" s="216"/>
      <c r="M852" s="217"/>
      <c r="N852" s="218"/>
      <c r="O852" s="218"/>
      <c r="P852" s="218"/>
      <c r="Q852" s="218"/>
      <c r="R852" s="218"/>
      <c r="S852" s="218"/>
      <c r="T852" s="219"/>
      <c r="AT852" s="220" t="s">
        <v>161</v>
      </c>
      <c r="AU852" s="220" t="s">
        <v>85</v>
      </c>
      <c r="AV852" s="13" t="s">
        <v>85</v>
      </c>
      <c r="AW852" s="13" t="s">
        <v>33</v>
      </c>
      <c r="AX852" s="13" t="s">
        <v>76</v>
      </c>
      <c r="AY852" s="220" t="s">
        <v>150</v>
      </c>
    </row>
    <row r="853" spans="1:65" s="13" customFormat="1">
      <c r="B853" s="210"/>
      <c r="C853" s="211"/>
      <c r="D853" s="205" t="s">
        <v>161</v>
      </c>
      <c r="E853" s="212" t="s">
        <v>1</v>
      </c>
      <c r="F853" s="213" t="s">
        <v>493</v>
      </c>
      <c r="G853" s="211"/>
      <c r="H853" s="214">
        <v>3</v>
      </c>
      <c r="I853" s="215"/>
      <c r="J853" s="211"/>
      <c r="K853" s="211"/>
      <c r="L853" s="216"/>
      <c r="M853" s="217"/>
      <c r="N853" s="218"/>
      <c r="O853" s="218"/>
      <c r="P853" s="218"/>
      <c r="Q853" s="218"/>
      <c r="R853" s="218"/>
      <c r="S853" s="218"/>
      <c r="T853" s="219"/>
      <c r="AT853" s="220" t="s">
        <v>161</v>
      </c>
      <c r="AU853" s="220" t="s">
        <v>85</v>
      </c>
      <c r="AV853" s="13" t="s">
        <v>85</v>
      </c>
      <c r="AW853" s="13" t="s">
        <v>33</v>
      </c>
      <c r="AX853" s="13" t="s">
        <v>76</v>
      </c>
      <c r="AY853" s="220" t="s">
        <v>150</v>
      </c>
    </row>
    <row r="854" spans="1:65" s="13" customFormat="1">
      <c r="B854" s="210"/>
      <c r="C854" s="211"/>
      <c r="D854" s="205" t="s">
        <v>161</v>
      </c>
      <c r="E854" s="212" t="s">
        <v>1</v>
      </c>
      <c r="F854" s="213" t="s">
        <v>494</v>
      </c>
      <c r="G854" s="211"/>
      <c r="H854" s="214">
        <v>1</v>
      </c>
      <c r="I854" s="215"/>
      <c r="J854" s="211"/>
      <c r="K854" s="211"/>
      <c r="L854" s="216"/>
      <c r="M854" s="217"/>
      <c r="N854" s="218"/>
      <c r="O854" s="218"/>
      <c r="P854" s="218"/>
      <c r="Q854" s="218"/>
      <c r="R854" s="218"/>
      <c r="S854" s="218"/>
      <c r="T854" s="219"/>
      <c r="AT854" s="220" t="s">
        <v>161</v>
      </c>
      <c r="AU854" s="220" t="s">
        <v>85</v>
      </c>
      <c r="AV854" s="13" t="s">
        <v>85</v>
      </c>
      <c r="AW854" s="13" t="s">
        <v>33</v>
      </c>
      <c r="AX854" s="13" t="s">
        <v>76</v>
      </c>
      <c r="AY854" s="220" t="s">
        <v>150</v>
      </c>
    </row>
    <row r="855" spans="1:65" s="14" customFormat="1">
      <c r="B855" s="221"/>
      <c r="C855" s="222"/>
      <c r="D855" s="205" t="s">
        <v>161</v>
      </c>
      <c r="E855" s="223" t="s">
        <v>1</v>
      </c>
      <c r="F855" s="224" t="s">
        <v>163</v>
      </c>
      <c r="G855" s="222"/>
      <c r="H855" s="225">
        <v>8</v>
      </c>
      <c r="I855" s="226"/>
      <c r="J855" s="222"/>
      <c r="K855" s="222"/>
      <c r="L855" s="227"/>
      <c r="M855" s="228"/>
      <c r="N855" s="229"/>
      <c r="O855" s="229"/>
      <c r="P855" s="229"/>
      <c r="Q855" s="229"/>
      <c r="R855" s="229"/>
      <c r="S855" s="229"/>
      <c r="T855" s="230"/>
      <c r="AT855" s="231" t="s">
        <v>161</v>
      </c>
      <c r="AU855" s="231" t="s">
        <v>85</v>
      </c>
      <c r="AV855" s="14" t="s">
        <v>157</v>
      </c>
      <c r="AW855" s="14" t="s">
        <v>33</v>
      </c>
      <c r="AX855" s="14" t="s">
        <v>83</v>
      </c>
      <c r="AY855" s="231" t="s">
        <v>150</v>
      </c>
    </row>
    <row r="856" spans="1:65" s="2" customFormat="1" ht="24">
      <c r="A856" s="35"/>
      <c r="B856" s="36"/>
      <c r="C856" s="246" t="s">
        <v>1174</v>
      </c>
      <c r="D856" s="246" t="s">
        <v>289</v>
      </c>
      <c r="E856" s="247" t="s">
        <v>1175</v>
      </c>
      <c r="F856" s="248" t="s">
        <v>1176</v>
      </c>
      <c r="G856" s="249" t="s">
        <v>1177</v>
      </c>
      <c r="H856" s="250">
        <v>8</v>
      </c>
      <c r="I856" s="251"/>
      <c r="J856" s="252">
        <f>ROUND(I856*H856,2)</f>
        <v>0</v>
      </c>
      <c r="K856" s="248" t="s">
        <v>321</v>
      </c>
      <c r="L856" s="253"/>
      <c r="M856" s="254" t="s">
        <v>1</v>
      </c>
      <c r="N856" s="255" t="s">
        <v>41</v>
      </c>
      <c r="O856" s="72"/>
      <c r="P856" s="201">
        <f>O856*H856</f>
        <v>0</v>
      </c>
      <c r="Q856" s="201">
        <v>0</v>
      </c>
      <c r="R856" s="201">
        <f>Q856*H856</f>
        <v>0</v>
      </c>
      <c r="S856" s="201">
        <v>0</v>
      </c>
      <c r="T856" s="202">
        <f>S856*H856</f>
        <v>0</v>
      </c>
      <c r="U856" s="35"/>
      <c r="V856" s="35"/>
      <c r="W856" s="35"/>
      <c r="X856" s="35"/>
      <c r="Y856" s="35"/>
      <c r="Z856" s="35"/>
      <c r="AA856" s="35"/>
      <c r="AB856" s="35"/>
      <c r="AC856" s="35"/>
      <c r="AD856" s="35"/>
      <c r="AE856" s="35"/>
      <c r="AR856" s="203" t="s">
        <v>475</v>
      </c>
      <c r="AT856" s="203" t="s">
        <v>289</v>
      </c>
      <c r="AU856" s="203" t="s">
        <v>85</v>
      </c>
      <c r="AY856" s="18" t="s">
        <v>150</v>
      </c>
      <c r="BE856" s="204">
        <f>IF(N856="základní",J856,0)</f>
        <v>0</v>
      </c>
      <c r="BF856" s="204">
        <f>IF(N856="snížená",J856,0)</f>
        <v>0</v>
      </c>
      <c r="BG856" s="204">
        <f>IF(N856="zákl. přenesená",J856,0)</f>
        <v>0</v>
      </c>
      <c r="BH856" s="204">
        <f>IF(N856="sníž. přenesená",J856,0)</f>
        <v>0</v>
      </c>
      <c r="BI856" s="204">
        <f>IF(N856="nulová",J856,0)</f>
        <v>0</v>
      </c>
      <c r="BJ856" s="18" t="s">
        <v>83</v>
      </c>
      <c r="BK856" s="204">
        <f>ROUND(I856*H856,2)</f>
        <v>0</v>
      </c>
      <c r="BL856" s="18" t="s">
        <v>350</v>
      </c>
      <c r="BM856" s="203" t="s">
        <v>1178</v>
      </c>
    </row>
    <row r="857" spans="1:65" s="2" customFormat="1">
      <c r="A857" s="35"/>
      <c r="B857" s="36"/>
      <c r="C857" s="37"/>
      <c r="D857" s="205" t="s">
        <v>159</v>
      </c>
      <c r="E857" s="37"/>
      <c r="F857" s="206" t="s">
        <v>1176</v>
      </c>
      <c r="G857" s="37"/>
      <c r="H857" s="37"/>
      <c r="I857" s="207"/>
      <c r="J857" s="37"/>
      <c r="K857" s="37"/>
      <c r="L857" s="40"/>
      <c r="M857" s="208"/>
      <c r="N857" s="209"/>
      <c r="O857" s="72"/>
      <c r="P857" s="72"/>
      <c r="Q857" s="72"/>
      <c r="R857" s="72"/>
      <c r="S857" s="72"/>
      <c r="T857" s="73"/>
      <c r="U857" s="35"/>
      <c r="V857" s="35"/>
      <c r="W857" s="35"/>
      <c r="X857" s="35"/>
      <c r="Y857" s="35"/>
      <c r="Z857" s="35"/>
      <c r="AA857" s="35"/>
      <c r="AB857" s="35"/>
      <c r="AC857" s="35"/>
      <c r="AD857" s="35"/>
      <c r="AE857" s="35"/>
      <c r="AT857" s="18" t="s">
        <v>159</v>
      </c>
      <c r="AU857" s="18" t="s">
        <v>85</v>
      </c>
    </row>
    <row r="858" spans="1:65" s="2" customFormat="1" ht="19.5">
      <c r="A858" s="35"/>
      <c r="B858" s="36"/>
      <c r="C858" s="37"/>
      <c r="D858" s="205" t="s">
        <v>499</v>
      </c>
      <c r="E858" s="37"/>
      <c r="F858" s="256" t="s">
        <v>1179</v>
      </c>
      <c r="G858" s="37"/>
      <c r="H858" s="37"/>
      <c r="I858" s="207"/>
      <c r="J858" s="37"/>
      <c r="K858" s="37"/>
      <c r="L858" s="40"/>
      <c r="M858" s="208"/>
      <c r="N858" s="209"/>
      <c r="O858" s="72"/>
      <c r="P858" s="72"/>
      <c r="Q858" s="72"/>
      <c r="R858" s="72"/>
      <c r="S858" s="72"/>
      <c r="T858" s="73"/>
      <c r="U858" s="35"/>
      <c r="V858" s="35"/>
      <c r="W858" s="35"/>
      <c r="X858" s="35"/>
      <c r="Y858" s="35"/>
      <c r="Z858" s="35"/>
      <c r="AA858" s="35"/>
      <c r="AB858" s="35"/>
      <c r="AC858" s="35"/>
      <c r="AD858" s="35"/>
      <c r="AE858" s="35"/>
      <c r="AT858" s="18" t="s">
        <v>499</v>
      </c>
      <c r="AU858" s="18" t="s">
        <v>85</v>
      </c>
    </row>
    <row r="859" spans="1:65" s="2" customFormat="1" ht="24.2" customHeight="1">
      <c r="A859" s="35"/>
      <c r="B859" s="36"/>
      <c r="C859" s="192" t="s">
        <v>1180</v>
      </c>
      <c r="D859" s="192" t="s">
        <v>152</v>
      </c>
      <c r="E859" s="193" t="s">
        <v>1181</v>
      </c>
      <c r="F859" s="194" t="s">
        <v>1182</v>
      </c>
      <c r="G859" s="195" t="s">
        <v>490</v>
      </c>
      <c r="H859" s="196">
        <v>2</v>
      </c>
      <c r="I859" s="197"/>
      <c r="J859" s="198">
        <f>ROUND(I859*H859,2)</f>
        <v>0</v>
      </c>
      <c r="K859" s="194" t="s">
        <v>156</v>
      </c>
      <c r="L859" s="40"/>
      <c r="M859" s="199" t="s">
        <v>1</v>
      </c>
      <c r="N859" s="200" t="s">
        <v>41</v>
      </c>
      <c r="O859" s="72"/>
      <c r="P859" s="201">
        <f>O859*H859</f>
        <v>0</v>
      </c>
      <c r="Q859" s="201">
        <v>0</v>
      </c>
      <c r="R859" s="201">
        <f>Q859*H859</f>
        <v>0</v>
      </c>
      <c r="S859" s="201">
        <v>0</v>
      </c>
      <c r="T859" s="202">
        <f>S859*H859</f>
        <v>0</v>
      </c>
      <c r="U859" s="35"/>
      <c r="V859" s="35"/>
      <c r="W859" s="35"/>
      <c r="X859" s="35"/>
      <c r="Y859" s="35"/>
      <c r="Z859" s="35"/>
      <c r="AA859" s="35"/>
      <c r="AB859" s="35"/>
      <c r="AC859" s="35"/>
      <c r="AD859" s="35"/>
      <c r="AE859" s="35"/>
      <c r="AR859" s="203" t="s">
        <v>350</v>
      </c>
      <c r="AT859" s="203" t="s">
        <v>152</v>
      </c>
      <c r="AU859" s="203" t="s">
        <v>85</v>
      </c>
      <c r="AY859" s="18" t="s">
        <v>150</v>
      </c>
      <c r="BE859" s="204">
        <f>IF(N859="základní",J859,0)</f>
        <v>0</v>
      </c>
      <c r="BF859" s="204">
        <f>IF(N859="snížená",J859,0)</f>
        <v>0</v>
      </c>
      <c r="BG859" s="204">
        <f>IF(N859="zákl. přenesená",J859,0)</f>
        <v>0</v>
      </c>
      <c r="BH859" s="204">
        <f>IF(N859="sníž. přenesená",J859,0)</f>
        <v>0</v>
      </c>
      <c r="BI859" s="204">
        <f>IF(N859="nulová",J859,0)</f>
        <v>0</v>
      </c>
      <c r="BJ859" s="18" t="s">
        <v>83</v>
      </c>
      <c r="BK859" s="204">
        <f>ROUND(I859*H859,2)</f>
        <v>0</v>
      </c>
      <c r="BL859" s="18" t="s">
        <v>350</v>
      </c>
      <c r="BM859" s="203" t="s">
        <v>1183</v>
      </c>
    </row>
    <row r="860" spans="1:65" s="2" customFormat="1" ht="19.5">
      <c r="A860" s="35"/>
      <c r="B860" s="36"/>
      <c r="C860" s="37"/>
      <c r="D860" s="205" t="s">
        <v>159</v>
      </c>
      <c r="E860" s="37"/>
      <c r="F860" s="206" t="s">
        <v>1184</v>
      </c>
      <c r="G860" s="37"/>
      <c r="H860" s="37"/>
      <c r="I860" s="207"/>
      <c r="J860" s="37"/>
      <c r="K860" s="37"/>
      <c r="L860" s="40"/>
      <c r="M860" s="208"/>
      <c r="N860" s="209"/>
      <c r="O860" s="72"/>
      <c r="P860" s="72"/>
      <c r="Q860" s="72"/>
      <c r="R860" s="72"/>
      <c r="S860" s="72"/>
      <c r="T860" s="73"/>
      <c r="U860" s="35"/>
      <c r="V860" s="35"/>
      <c r="W860" s="35"/>
      <c r="X860" s="35"/>
      <c r="Y860" s="35"/>
      <c r="Z860" s="35"/>
      <c r="AA860" s="35"/>
      <c r="AB860" s="35"/>
      <c r="AC860" s="35"/>
      <c r="AD860" s="35"/>
      <c r="AE860" s="35"/>
      <c r="AT860" s="18" t="s">
        <v>159</v>
      </c>
      <c r="AU860" s="18" t="s">
        <v>85</v>
      </c>
    </row>
    <row r="861" spans="1:65" s="13" customFormat="1">
      <c r="B861" s="210"/>
      <c r="C861" s="211"/>
      <c r="D861" s="205" t="s">
        <v>161</v>
      </c>
      <c r="E861" s="212" t="s">
        <v>1</v>
      </c>
      <c r="F861" s="213" t="s">
        <v>1185</v>
      </c>
      <c r="G861" s="211"/>
      <c r="H861" s="214">
        <v>2</v>
      </c>
      <c r="I861" s="215"/>
      <c r="J861" s="211"/>
      <c r="K861" s="211"/>
      <c r="L861" s="216"/>
      <c r="M861" s="217"/>
      <c r="N861" s="218"/>
      <c r="O861" s="218"/>
      <c r="P861" s="218"/>
      <c r="Q861" s="218"/>
      <c r="R861" s="218"/>
      <c r="S861" s="218"/>
      <c r="T861" s="219"/>
      <c r="AT861" s="220" t="s">
        <v>161</v>
      </c>
      <c r="AU861" s="220" t="s">
        <v>85</v>
      </c>
      <c r="AV861" s="13" t="s">
        <v>85</v>
      </c>
      <c r="AW861" s="13" t="s">
        <v>33</v>
      </c>
      <c r="AX861" s="13" t="s">
        <v>76</v>
      </c>
      <c r="AY861" s="220" t="s">
        <v>150</v>
      </c>
    </row>
    <row r="862" spans="1:65" s="14" customFormat="1">
      <c r="B862" s="221"/>
      <c r="C862" s="222"/>
      <c r="D862" s="205" t="s">
        <v>161</v>
      </c>
      <c r="E862" s="223" t="s">
        <v>1</v>
      </c>
      <c r="F862" s="224" t="s">
        <v>163</v>
      </c>
      <c r="G862" s="222"/>
      <c r="H862" s="225">
        <v>2</v>
      </c>
      <c r="I862" s="226"/>
      <c r="J862" s="222"/>
      <c r="K862" s="222"/>
      <c r="L862" s="227"/>
      <c r="M862" s="228"/>
      <c r="N862" s="229"/>
      <c r="O862" s="229"/>
      <c r="P862" s="229"/>
      <c r="Q862" s="229"/>
      <c r="R862" s="229"/>
      <c r="S862" s="229"/>
      <c r="T862" s="230"/>
      <c r="AT862" s="231" t="s">
        <v>161</v>
      </c>
      <c r="AU862" s="231" t="s">
        <v>85</v>
      </c>
      <c r="AV862" s="14" t="s">
        <v>157</v>
      </c>
      <c r="AW862" s="14" t="s">
        <v>33</v>
      </c>
      <c r="AX862" s="14" t="s">
        <v>83</v>
      </c>
      <c r="AY862" s="231" t="s">
        <v>150</v>
      </c>
    </row>
    <row r="863" spans="1:65" s="2" customFormat="1" ht="24.2" customHeight="1">
      <c r="A863" s="35"/>
      <c r="B863" s="36"/>
      <c r="C863" s="246" t="s">
        <v>1186</v>
      </c>
      <c r="D863" s="246" t="s">
        <v>289</v>
      </c>
      <c r="E863" s="247" t="s">
        <v>1187</v>
      </c>
      <c r="F863" s="248" t="s">
        <v>1188</v>
      </c>
      <c r="G863" s="249" t="s">
        <v>363</v>
      </c>
      <c r="H863" s="250">
        <v>1.8</v>
      </c>
      <c r="I863" s="251"/>
      <c r="J863" s="252">
        <f>ROUND(I863*H863,2)</f>
        <v>0</v>
      </c>
      <c r="K863" s="248" t="s">
        <v>156</v>
      </c>
      <c r="L863" s="253"/>
      <c r="M863" s="254" t="s">
        <v>1</v>
      </c>
      <c r="N863" s="255" t="s">
        <v>41</v>
      </c>
      <c r="O863" s="72"/>
      <c r="P863" s="201">
        <f>O863*H863</f>
        <v>0</v>
      </c>
      <c r="Q863" s="201">
        <v>4.0000000000000001E-3</v>
      </c>
      <c r="R863" s="201">
        <f>Q863*H863</f>
        <v>7.2000000000000007E-3</v>
      </c>
      <c r="S863" s="201">
        <v>0</v>
      </c>
      <c r="T863" s="202">
        <f>S863*H863</f>
        <v>0</v>
      </c>
      <c r="U863" s="35"/>
      <c r="V863" s="35"/>
      <c r="W863" s="35"/>
      <c r="X863" s="35"/>
      <c r="Y863" s="35"/>
      <c r="Z863" s="35"/>
      <c r="AA863" s="35"/>
      <c r="AB863" s="35"/>
      <c r="AC863" s="35"/>
      <c r="AD863" s="35"/>
      <c r="AE863" s="35"/>
      <c r="AR863" s="203" t="s">
        <v>475</v>
      </c>
      <c r="AT863" s="203" t="s">
        <v>289</v>
      </c>
      <c r="AU863" s="203" t="s">
        <v>85</v>
      </c>
      <c r="AY863" s="18" t="s">
        <v>150</v>
      </c>
      <c r="BE863" s="204">
        <f>IF(N863="základní",J863,0)</f>
        <v>0</v>
      </c>
      <c r="BF863" s="204">
        <f>IF(N863="snížená",J863,0)</f>
        <v>0</v>
      </c>
      <c r="BG863" s="204">
        <f>IF(N863="zákl. přenesená",J863,0)</f>
        <v>0</v>
      </c>
      <c r="BH863" s="204">
        <f>IF(N863="sníž. přenesená",J863,0)</f>
        <v>0</v>
      </c>
      <c r="BI863" s="204">
        <f>IF(N863="nulová",J863,0)</f>
        <v>0</v>
      </c>
      <c r="BJ863" s="18" t="s">
        <v>83</v>
      </c>
      <c r="BK863" s="204">
        <f>ROUND(I863*H863,2)</f>
        <v>0</v>
      </c>
      <c r="BL863" s="18" t="s">
        <v>350</v>
      </c>
      <c r="BM863" s="203" t="s">
        <v>1189</v>
      </c>
    </row>
    <row r="864" spans="1:65" s="2" customFormat="1">
      <c r="A864" s="35"/>
      <c r="B864" s="36"/>
      <c r="C864" s="37"/>
      <c r="D864" s="205" t="s">
        <v>159</v>
      </c>
      <c r="E864" s="37"/>
      <c r="F864" s="206" t="s">
        <v>1188</v>
      </c>
      <c r="G864" s="37"/>
      <c r="H864" s="37"/>
      <c r="I864" s="207"/>
      <c r="J864" s="37"/>
      <c r="K864" s="37"/>
      <c r="L864" s="40"/>
      <c r="M864" s="208"/>
      <c r="N864" s="209"/>
      <c r="O864" s="72"/>
      <c r="P864" s="72"/>
      <c r="Q864" s="72"/>
      <c r="R864" s="72"/>
      <c r="S864" s="72"/>
      <c r="T864" s="73"/>
      <c r="U864" s="35"/>
      <c r="V864" s="35"/>
      <c r="W864" s="35"/>
      <c r="X864" s="35"/>
      <c r="Y864" s="35"/>
      <c r="Z864" s="35"/>
      <c r="AA864" s="35"/>
      <c r="AB864" s="35"/>
      <c r="AC864" s="35"/>
      <c r="AD864" s="35"/>
      <c r="AE864" s="35"/>
      <c r="AT864" s="18" t="s">
        <v>159</v>
      </c>
      <c r="AU864" s="18" t="s">
        <v>85</v>
      </c>
    </row>
    <row r="865" spans="1:65" s="13" customFormat="1">
      <c r="B865" s="210"/>
      <c r="C865" s="211"/>
      <c r="D865" s="205" t="s">
        <v>161</v>
      </c>
      <c r="E865" s="212" t="s">
        <v>1</v>
      </c>
      <c r="F865" s="213" t="s">
        <v>1190</v>
      </c>
      <c r="G865" s="211"/>
      <c r="H865" s="214">
        <v>1.8</v>
      </c>
      <c r="I865" s="215"/>
      <c r="J865" s="211"/>
      <c r="K865" s="211"/>
      <c r="L865" s="216"/>
      <c r="M865" s="217"/>
      <c r="N865" s="218"/>
      <c r="O865" s="218"/>
      <c r="P865" s="218"/>
      <c r="Q865" s="218"/>
      <c r="R865" s="218"/>
      <c r="S865" s="218"/>
      <c r="T865" s="219"/>
      <c r="AT865" s="220" t="s">
        <v>161</v>
      </c>
      <c r="AU865" s="220" t="s">
        <v>85</v>
      </c>
      <c r="AV865" s="13" t="s">
        <v>85</v>
      </c>
      <c r="AW865" s="13" t="s">
        <v>33</v>
      </c>
      <c r="AX865" s="13" t="s">
        <v>76</v>
      </c>
      <c r="AY865" s="220" t="s">
        <v>150</v>
      </c>
    </row>
    <row r="866" spans="1:65" s="14" customFormat="1">
      <c r="B866" s="221"/>
      <c r="C866" s="222"/>
      <c r="D866" s="205" t="s">
        <v>161</v>
      </c>
      <c r="E866" s="223" t="s">
        <v>1</v>
      </c>
      <c r="F866" s="224" t="s">
        <v>163</v>
      </c>
      <c r="G866" s="222"/>
      <c r="H866" s="225">
        <v>1.8</v>
      </c>
      <c r="I866" s="226"/>
      <c r="J866" s="222"/>
      <c r="K866" s="222"/>
      <c r="L866" s="227"/>
      <c r="M866" s="228"/>
      <c r="N866" s="229"/>
      <c r="O866" s="229"/>
      <c r="P866" s="229"/>
      <c r="Q866" s="229"/>
      <c r="R866" s="229"/>
      <c r="S866" s="229"/>
      <c r="T866" s="230"/>
      <c r="AT866" s="231" t="s">
        <v>161</v>
      </c>
      <c r="AU866" s="231" t="s">
        <v>85</v>
      </c>
      <c r="AV866" s="14" t="s">
        <v>157</v>
      </c>
      <c r="AW866" s="14" t="s">
        <v>33</v>
      </c>
      <c r="AX866" s="14" t="s">
        <v>83</v>
      </c>
      <c r="AY866" s="231" t="s">
        <v>150</v>
      </c>
    </row>
    <row r="867" spans="1:65" s="2" customFormat="1" ht="24.2" customHeight="1">
      <c r="A867" s="35"/>
      <c r="B867" s="36"/>
      <c r="C867" s="192" t="s">
        <v>1191</v>
      </c>
      <c r="D867" s="192" t="s">
        <v>152</v>
      </c>
      <c r="E867" s="193" t="s">
        <v>1192</v>
      </c>
      <c r="F867" s="194" t="s">
        <v>1193</v>
      </c>
      <c r="G867" s="195" t="s">
        <v>490</v>
      </c>
      <c r="H867" s="196">
        <v>30</v>
      </c>
      <c r="I867" s="197"/>
      <c r="J867" s="198">
        <f>ROUND(I867*H867,2)</f>
        <v>0</v>
      </c>
      <c r="K867" s="194" t="s">
        <v>156</v>
      </c>
      <c r="L867" s="40"/>
      <c r="M867" s="199" t="s">
        <v>1</v>
      </c>
      <c r="N867" s="200" t="s">
        <v>41</v>
      </c>
      <c r="O867" s="72"/>
      <c r="P867" s="201">
        <f>O867*H867</f>
        <v>0</v>
      </c>
      <c r="Q867" s="201">
        <v>0</v>
      </c>
      <c r="R867" s="201">
        <f>Q867*H867</f>
        <v>0</v>
      </c>
      <c r="S867" s="201">
        <v>0</v>
      </c>
      <c r="T867" s="202">
        <f>S867*H867</f>
        <v>0</v>
      </c>
      <c r="U867" s="35"/>
      <c r="V867" s="35"/>
      <c r="W867" s="35"/>
      <c r="X867" s="35"/>
      <c r="Y867" s="35"/>
      <c r="Z867" s="35"/>
      <c r="AA867" s="35"/>
      <c r="AB867" s="35"/>
      <c r="AC867" s="35"/>
      <c r="AD867" s="35"/>
      <c r="AE867" s="35"/>
      <c r="AR867" s="203" t="s">
        <v>350</v>
      </c>
      <c r="AT867" s="203" t="s">
        <v>152</v>
      </c>
      <c r="AU867" s="203" t="s">
        <v>85</v>
      </c>
      <c r="AY867" s="18" t="s">
        <v>150</v>
      </c>
      <c r="BE867" s="204">
        <f>IF(N867="základní",J867,0)</f>
        <v>0</v>
      </c>
      <c r="BF867" s="204">
        <f>IF(N867="snížená",J867,0)</f>
        <v>0</v>
      </c>
      <c r="BG867" s="204">
        <f>IF(N867="zákl. přenesená",J867,0)</f>
        <v>0</v>
      </c>
      <c r="BH867" s="204">
        <f>IF(N867="sníž. přenesená",J867,0)</f>
        <v>0</v>
      </c>
      <c r="BI867" s="204">
        <f>IF(N867="nulová",J867,0)</f>
        <v>0</v>
      </c>
      <c r="BJ867" s="18" t="s">
        <v>83</v>
      </c>
      <c r="BK867" s="204">
        <f>ROUND(I867*H867,2)</f>
        <v>0</v>
      </c>
      <c r="BL867" s="18" t="s">
        <v>350</v>
      </c>
      <c r="BM867" s="203" t="s">
        <v>1194</v>
      </c>
    </row>
    <row r="868" spans="1:65" s="2" customFormat="1" ht="29.25">
      <c r="A868" s="35"/>
      <c r="B868" s="36"/>
      <c r="C868" s="37"/>
      <c r="D868" s="205" t="s">
        <v>159</v>
      </c>
      <c r="E868" s="37"/>
      <c r="F868" s="206" t="s">
        <v>1195</v>
      </c>
      <c r="G868" s="37"/>
      <c r="H868" s="37"/>
      <c r="I868" s="207"/>
      <c r="J868" s="37"/>
      <c r="K868" s="37"/>
      <c r="L868" s="40"/>
      <c r="M868" s="208"/>
      <c r="N868" s="209"/>
      <c r="O868" s="72"/>
      <c r="P868" s="72"/>
      <c r="Q868" s="72"/>
      <c r="R868" s="72"/>
      <c r="S868" s="72"/>
      <c r="T868" s="73"/>
      <c r="U868" s="35"/>
      <c r="V868" s="35"/>
      <c r="W868" s="35"/>
      <c r="X868" s="35"/>
      <c r="Y868" s="35"/>
      <c r="Z868" s="35"/>
      <c r="AA868" s="35"/>
      <c r="AB868" s="35"/>
      <c r="AC868" s="35"/>
      <c r="AD868" s="35"/>
      <c r="AE868" s="35"/>
      <c r="AT868" s="18" t="s">
        <v>159</v>
      </c>
      <c r="AU868" s="18" t="s">
        <v>85</v>
      </c>
    </row>
    <row r="869" spans="1:65" s="13" customFormat="1">
      <c r="B869" s="210"/>
      <c r="C869" s="211"/>
      <c r="D869" s="205" t="s">
        <v>161</v>
      </c>
      <c r="E869" s="212" t="s">
        <v>1</v>
      </c>
      <c r="F869" s="213" t="s">
        <v>1196</v>
      </c>
      <c r="G869" s="211"/>
      <c r="H869" s="214">
        <v>24</v>
      </c>
      <c r="I869" s="215"/>
      <c r="J869" s="211"/>
      <c r="K869" s="211"/>
      <c r="L869" s="216"/>
      <c r="M869" s="217"/>
      <c r="N869" s="218"/>
      <c r="O869" s="218"/>
      <c r="P869" s="218"/>
      <c r="Q869" s="218"/>
      <c r="R869" s="218"/>
      <c r="S869" s="218"/>
      <c r="T869" s="219"/>
      <c r="AT869" s="220" t="s">
        <v>161</v>
      </c>
      <c r="AU869" s="220" t="s">
        <v>85</v>
      </c>
      <c r="AV869" s="13" t="s">
        <v>85</v>
      </c>
      <c r="AW869" s="13" t="s">
        <v>33</v>
      </c>
      <c r="AX869" s="13" t="s">
        <v>76</v>
      </c>
      <c r="AY869" s="220" t="s">
        <v>150</v>
      </c>
    </row>
    <row r="870" spans="1:65" s="13" customFormat="1">
      <c r="B870" s="210"/>
      <c r="C870" s="211"/>
      <c r="D870" s="205" t="s">
        <v>161</v>
      </c>
      <c r="E870" s="212" t="s">
        <v>1</v>
      </c>
      <c r="F870" s="213" t="s">
        <v>1197</v>
      </c>
      <c r="G870" s="211"/>
      <c r="H870" s="214">
        <v>6</v>
      </c>
      <c r="I870" s="215"/>
      <c r="J870" s="211"/>
      <c r="K870" s="211"/>
      <c r="L870" s="216"/>
      <c r="M870" s="217"/>
      <c r="N870" s="218"/>
      <c r="O870" s="218"/>
      <c r="P870" s="218"/>
      <c r="Q870" s="218"/>
      <c r="R870" s="218"/>
      <c r="S870" s="218"/>
      <c r="T870" s="219"/>
      <c r="AT870" s="220" t="s">
        <v>161</v>
      </c>
      <c r="AU870" s="220" t="s">
        <v>85</v>
      </c>
      <c r="AV870" s="13" t="s">
        <v>85</v>
      </c>
      <c r="AW870" s="13" t="s">
        <v>33</v>
      </c>
      <c r="AX870" s="13" t="s">
        <v>76</v>
      </c>
      <c r="AY870" s="220" t="s">
        <v>150</v>
      </c>
    </row>
    <row r="871" spans="1:65" s="14" customFormat="1">
      <c r="B871" s="221"/>
      <c r="C871" s="222"/>
      <c r="D871" s="205" t="s">
        <v>161</v>
      </c>
      <c r="E871" s="223" t="s">
        <v>1</v>
      </c>
      <c r="F871" s="224" t="s">
        <v>163</v>
      </c>
      <c r="G871" s="222"/>
      <c r="H871" s="225">
        <v>30</v>
      </c>
      <c r="I871" s="226"/>
      <c r="J871" s="222"/>
      <c r="K871" s="222"/>
      <c r="L871" s="227"/>
      <c r="M871" s="228"/>
      <c r="N871" s="229"/>
      <c r="O871" s="229"/>
      <c r="P871" s="229"/>
      <c r="Q871" s="229"/>
      <c r="R871" s="229"/>
      <c r="S871" s="229"/>
      <c r="T871" s="230"/>
      <c r="AT871" s="231" t="s">
        <v>161</v>
      </c>
      <c r="AU871" s="231" t="s">
        <v>85</v>
      </c>
      <c r="AV871" s="14" t="s">
        <v>157</v>
      </c>
      <c r="AW871" s="14" t="s">
        <v>33</v>
      </c>
      <c r="AX871" s="14" t="s">
        <v>83</v>
      </c>
      <c r="AY871" s="231" t="s">
        <v>150</v>
      </c>
    </row>
    <row r="872" spans="1:65" s="2" customFormat="1" ht="24.2" customHeight="1">
      <c r="A872" s="35"/>
      <c r="B872" s="36"/>
      <c r="C872" s="246" t="s">
        <v>1198</v>
      </c>
      <c r="D872" s="246" t="s">
        <v>289</v>
      </c>
      <c r="E872" s="247" t="s">
        <v>1187</v>
      </c>
      <c r="F872" s="248" t="s">
        <v>1188</v>
      </c>
      <c r="G872" s="249" t="s">
        <v>363</v>
      </c>
      <c r="H872" s="250">
        <v>44.25</v>
      </c>
      <c r="I872" s="251"/>
      <c r="J872" s="252">
        <f>ROUND(I872*H872,2)</f>
        <v>0</v>
      </c>
      <c r="K872" s="248" t="s">
        <v>156</v>
      </c>
      <c r="L872" s="253"/>
      <c r="M872" s="254" t="s">
        <v>1</v>
      </c>
      <c r="N872" s="255" t="s">
        <v>41</v>
      </c>
      <c r="O872" s="72"/>
      <c r="P872" s="201">
        <f>O872*H872</f>
        <v>0</v>
      </c>
      <c r="Q872" s="201">
        <v>4.0000000000000001E-3</v>
      </c>
      <c r="R872" s="201">
        <f>Q872*H872</f>
        <v>0.17699999999999999</v>
      </c>
      <c r="S872" s="201">
        <v>0</v>
      </c>
      <c r="T872" s="202">
        <f>S872*H872</f>
        <v>0</v>
      </c>
      <c r="U872" s="35"/>
      <c r="V872" s="35"/>
      <c r="W872" s="35"/>
      <c r="X872" s="35"/>
      <c r="Y872" s="35"/>
      <c r="Z872" s="35"/>
      <c r="AA872" s="35"/>
      <c r="AB872" s="35"/>
      <c r="AC872" s="35"/>
      <c r="AD872" s="35"/>
      <c r="AE872" s="35"/>
      <c r="AR872" s="203" t="s">
        <v>475</v>
      </c>
      <c r="AT872" s="203" t="s">
        <v>289</v>
      </c>
      <c r="AU872" s="203" t="s">
        <v>85</v>
      </c>
      <c r="AY872" s="18" t="s">
        <v>150</v>
      </c>
      <c r="BE872" s="204">
        <f>IF(N872="základní",J872,0)</f>
        <v>0</v>
      </c>
      <c r="BF872" s="204">
        <f>IF(N872="snížená",J872,0)</f>
        <v>0</v>
      </c>
      <c r="BG872" s="204">
        <f>IF(N872="zákl. přenesená",J872,0)</f>
        <v>0</v>
      </c>
      <c r="BH872" s="204">
        <f>IF(N872="sníž. přenesená",J872,0)</f>
        <v>0</v>
      </c>
      <c r="BI872" s="204">
        <f>IF(N872="nulová",J872,0)</f>
        <v>0</v>
      </c>
      <c r="BJ872" s="18" t="s">
        <v>83</v>
      </c>
      <c r="BK872" s="204">
        <f>ROUND(I872*H872,2)</f>
        <v>0</v>
      </c>
      <c r="BL872" s="18" t="s">
        <v>350</v>
      </c>
      <c r="BM872" s="203" t="s">
        <v>1199</v>
      </c>
    </row>
    <row r="873" spans="1:65" s="2" customFormat="1">
      <c r="A873" s="35"/>
      <c r="B873" s="36"/>
      <c r="C873" s="37"/>
      <c r="D873" s="205" t="s">
        <v>159</v>
      </c>
      <c r="E873" s="37"/>
      <c r="F873" s="206" t="s">
        <v>1188</v>
      </c>
      <c r="G873" s="37"/>
      <c r="H873" s="37"/>
      <c r="I873" s="207"/>
      <c r="J873" s="37"/>
      <c r="K873" s="37"/>
      <c r="L873" s="40"/>
      <c r="M873" s="208"/>
      <c r="N873" s="209"/>
      <c r="O873" s="72"/>
      <c r="P873" s="72"/>
      <c r="Q873" s="72"/>
      <c r="R873" s="72"/>
      <c r="S873" s="72"/>
      <c r="T873" s="73"/>
      <c r="U873" s="35"/>
      <c r="V873" s="35"/>
      <c r="W873" s="35"/>
      <c r="X873" s="35"/>
      <c r="Y873" s="35"/>
      <c r="Z873" s="35"/>
      <c r="AA873" s="35"/>
      <c r="AB873" s="35"/>
      <c r="AC873" s="35"/>
      <c r="AD873" s="35"/>
      <c r="AE873" s="35"/>
      <c r="AT873" s="18" t="s">
        <v>159</v>
      </c>
      <c r="AU873" s="18" t="s">
        <v>85</v>
      </c>
    </row>
    <row r="874" spans="1:65" s="13" customFormat="1">
      <c r="B874" s="210"/>
      <c r="C874" s="211"/>
      <c r="D874" s="205" t="s">
        <v>161</v>
      </c>
      <c r="E874" s="212" t="s">
        <v>1</v>
      </c>
      <c r="F874" s="213" t="s">
        <v>1200</v>
      </c>
      <c r="G874" s="211"/>
      <c r="H874" s="214">
        <v>35.4</v>
      </c>
      <c r="I874" s="215"/>
      <c r="J874" s="211"/>
      <c r="K874" s="211"/>
      <c r="L874" s="216"/>
      <c r="M874" s="217"/>
      <c r="N874" s="218"/>
      <c r="O874" s="218"/>
      <c r="P874" s="218"/>
      <c r="Q874" s="218"/>
      <c r="R874" s="218"/>
      <c r="S874" s="218"/>
      <c r="T874" s="219"/>
      <c r="AT874" s="220" t="s">
        <v>161</v>
      </c>
      <c r="AU874" s="220" t="s">
        <v>85</v>
      </c>
      <c r="AV874" s="13" t="s">
        <v>85</v>
      </c>
      <c r="AW874" s="13" t="s">
        <v>33</v>
      </c>
      <c r="AX874" s="13" t="s">
        <v>76</v>
      </c>
      <c r="AY874" s="220" t="s">
        <v>150</v>
      </c>
    </row>
    <row r="875" spans="1:65" s="13" customFormat="1">
      <c r="B875" s="210"/>
      <c r="C875" s="211"/>
      <c r="D875" s="205" t="s">
        <v>161</v>
      </c>
      <c r="E875" s="212" t="s">
        <v>1</v>
      </c>
      <c r="F875" s="213" t="s">
        <v>1201</v>
      </c>
      <c r="G875" s="211"/>
      <c r="H875" s="214">
        <v>8.85</v>
      </c>
      <c r="I875" s="215"/>
      <c r="J875" s="211"/>
      <c r="K875" s="211"/>
      <c r="L875" s="216"/>
      <c r="M875" s="217"/>
      <c r="N875" s="218"/>
      <c r="O875" s="218"/>
      <c r="P875" s="218"/>
      <c r="Q875" s="218"/>
      <c r="R875" s="218"/>
      <c r="S875" s="218"/>
      <c r="T875" s="219"/>
      <c r="AT875" s="220" t="s">
        <v>161</v>
      </c>
      <c r="AU875" s="220" t="s">
        <v>85</v>
      </c>
      <c r="AV875" s="13" t="s">
        <v>85</v>
      </c>
      <c r="AW875" s="13" t="s">
        <v>33</v>
      </c>
      <c r="AX875" s="13" t="s">
        <v>76</v>
      </c>
      <c r="AY875" s="220" t="s">
        <v>150</v>
      </c>
    </row>
    <row r="876" spans="1:65" s="14" customFormat="1">
      <c r="B876" s="221"/>
      <c r="C876" s="222"/>
      <c r="D876" s="205" t="s">
        <v>161</v>
      </c>
      <c r="E876" s="223" t="s">
        <v>1</v>
      </c>
      <c r="F876" s="224" t="s">
        <v>163</v>
      </c>
      <c r="G876" s="222"/>
      <c r="H876" s="225">
        <v>44.25</v>
      </c>
      <c r="I876" s="226"/>
      <c r="J876" s="222"/>
      <c r="K876" s="222"/>
      <c r="L876" s="227"/>
      <c r="M876" s="228"/>
      <c r="N876" s="229"/>
      <c r="O876" s="229"/>
      <c r="P876" s="229"/>
      <c r="Q876" s="229"/>
      <c r="R876" s="229"/>
      <c r="S876" s="229"/>
      <c r="T876" s="230"/>
      <c r="AT876" s="231" t="s">
        <v>161</v>
      </c>
      <c r="AU876" s="231" t="s">
        <v>85</v>
      </c>
      <c r="AV876" s="14" t="s">
        <v>157</v>
      </c>
      <c r="AW876" s="14" t="s">
        <v>33</v>
      </c>
      <c r="AX876" s="14" t="s">
        <v>83</v>
      </c>
      <c r="AY876" s="231" t="s">
        <v>150</v>
      </c>
    </row>
    <row r="877" spans="1:65" s="2" customFormat="1" ht="24.2" customHeight="1">
      <c r="A877" s="35"/>
      <c r="B877" s="36"/>
      <c r="C877" s="192" t="s">
        <v>1202</v>
      </c>
      <c r="D877" s="192" t="s">
        <v>152</v>
      </c>
      <c r="E877" s="193" t="s">
        <v>1203</v>
      </c>
      <c r="F877" s="194" t="s">
        <v>1204</v>
      </c>
      <c r="G877" s="195" t="s">
        <v>490</v>
      </c>
      <c r="H877" s="196">
        <v>2</v>
      </c>
      <c r="I877" s="197"/>
      <c r="J877" s="198">
        <f>ROUND(I877*H877,2)</f>
        <v>0</v>
      </c>
      <c r="K877" s="194" t="s">
        <v>156</v>
      </c>
      <c r="L877" s="40"/>
      <c r="M877" s="199" t="s">
        <v>1</v>
      </c>
      <c r="N877" s="200" t="s">
        <v>41</v>
      </c>
      <c r="O877" s="72"/>
      <c r="P877" s="201">
        <f>O877*H877</f>
        <v>0</v>
      </c>
      <c r="Q877" s="201">
        <v>0</v>
      </c>
      <c r="R877" s="201">
        <f>Q877*H877</f>
        <v>0</v>
      </c>
      <c r="S877" s="201">
        <v>0.13100000000000001</v>
      </c>
      <c r="T877" s="202">
        <f>S877*H877</f>
        <v>0.26200000000000001</v>
      </c>
      <c r="U877" s="35"/>
      <c r="V877" s="35"/>
      <c r="W877" s="35"/>
      <c r="X877" s="35"/>
      <c r="Y877" s="35"/>
      <c r="Z877" s="35"/>
      <c r="AA877" s="35"/>
      <c r="AB877" s="35"/>
      <c r="AC877" s="35"/>
      <c r="AD877" s="35"/>
      <c r="AE877" s="35"/>
      <c r="AR877" s="203" t="s">
        <v>350</v>
      </c>
      <c r="AT877" s="203" t="s">
        <v>152</v>
      </c>
      <c r="AU877" s="203" t="s">
        <v>85</v>
      </c>
      <c r="AY877" s="18" t="s">
        <v>150</v>
      </c>
      <c r="BE877" s="204">
        <f>IF(N877="základní",J877,0)</f>
        <v>0</v>
      </c>
      <c r="BF877" s="204">
        <f>IF(N877="snížená",J877,0)</f>
        <v>0</v>
      </c>
      <c r="BG877" s="204">
        <f>IF(N877="zákl. přenesená",J877,0)</f>
        <v>0</v>
      </c>
      <c r="BH877" s="204">
        <f>IF(N877="sníž. přenesená",J877,0)</f>
        <v>0</v>
      </c>
      <c r="BI877" s="204">
        <f>IF(N877="nulová",J877,0)</f>
        <v>0</v>
      </c>
      <c r="BJ877" s="18" t="s">
        <v>83</v>
      </c>
      <c r="BK877" s="204">
        <f>ROUND(I877*H877,2)</f>
        <v>0</v>
      </c>
      <c r="BL877" s="18" t="s">
        <v>350</v>
      </c>
      <c r="BM877" s="203" t="s">
        <v>1205</v>
      </c>
    </row>
    <row r="878" spans="1:65" s="2" customFormat="1" ht="19.5">
      <c r="A878" s="35"/>
      <c r="B878" s="36"/>
      <c r="C878" s="37"/>
      <c r="D878" s="205" t="s">
        <v>159</v>
      </c>
      <c r="E878" s="37"/>
      <c r="F878" s="206" t="s">
        <v>1206</v>
      </c>
      <c r="G878" s="37"/>
      <c r="H878" s="37"/>
      <c r="I878" s="207"/>
      <c r="J878" s="37"/>
      <c r="K878" s="37"/>
      <c r="L878" s="40"/>
      <c r="M878" s="208"/>
      <c r="N878" s="209"/>
      <c r="O878" s="72"/>
      <c r="P878" s="72"/>
      <c r="Q878" s="72"/>
      <c r="R878" s="72"/>
      <c r="S878" s="72"/>
      <c r="T878" s="73"/>
      <c r="U878" s="35"/>
      <c r="V878" s="35"/>
      <c r="W878" s="35"/>
      <c r="X878" s="35"/>
      <c r="Y878" s="35"/>
      <c r="Z878" s="35"/>
      <c r="AA878" s="35"/>
      <c r="AB878" s="35"/>
      <c r="AC878" s="35"/>
      <c r="AD878" s="35"/>
      <c r="AE878" s="35"/>
      <c r="AT878" s="18" t="s">
        <v>159</v>
      </c>
      <c r="AU878" s="18" t="s">
        <v>85</v>
      </c>
    </row>
    <row r="879" spans="1:65" s="13" customFormat="1">
      <c r="B879" s="210"/>
      <c r="C879" s="211"/>
      <c r="D879" s="205" t="s">
        <v>161</v>
      </c>
      <c r="E879" s="212" t="s">
        <v>1</v>
      </c>
      <c r="F879" s="213" t="s">
        <v>1207</v>
      </c>
      <c r="G879" s="211"/>
      <c r="H879" s="214">
        <v>2</v>
      </c>
      <c r="I879" s="215"/>
      <c r="J879" s="211"/>
      <c r="K879" s="211"/>
      <c r="L879" s="216"/>
      <c r="M879" s="217"/>
      <c r="N879" s="218"/>
      <c r="O879" s="218"/>
      <c r="P879" s="218"/>
      <c r="Q879" s="218"/>
      <c r="R879" s="218"/>
      <c r="S879" s="218"/>
      <c r="T879" s="219"/>
      <c r="AT879" s="220" t="s">
        <v>161</v>
      </c>
      <c r="AU879" s="220" t="s">
        <v>85</v>
      </c>
      <c r="AV879" s="13" t="s">
        <v>85</v>
      </c>
      <c r="AW879" s="13" t="s">
        <v>33</v>
      </c>
      <c r="AX879" s="13" t="s">
        <v>76</v>
      </c>
      <c r="AY879" s="220" t="s">
        <v>150</v>
      </c>
    </row>
    <row r="880" spans="1:65" s="14" customFormat="1">
      <c r="B880" s="221"/>
      <c r="C880" s="222"/>
      <c r="D880" s="205" t="s">
        <v>161</v>
      </c>
      <c r="E880" s="223" t="s">
        <v>1</v>
      </c>
      <c r="F880" s="224" t="s">
        <v>163</v>
      </c>
      <c r="G880" s="222"/>
      <c r="H880" s="225">
        <v>2</v>
      </c>
      <c r="I880" s="226"/>
      <c r="J880" s="222"/>
      <c r="K880" s="222"/>
      <c r="L880" s="227"/>
      <c r="M880" s="228"/>
      <c r="N880" s="229"/>
      <c r="O880" s="229"/>
      <c r="P880" s="229"/>
      <c r="Q880" s="229"/>
      <c r="R880" s="229"/>
      <c r="S880" s="229"/>
      <c r="T880" s="230"/>
      <c r="AT880" s="231" t="s">
        <v>161</v>
      </c>
      <c r="AU880" s="231" t="s">
        <v>85</v>
      </c>
      <c r="AV880" s="14" t="s">
        <v>157</v>
      </c>
      <c r="AW880" s="14" t="s">
        <v>33</v>
      </c>
      <c r="AX880" s="14" t="s">
        <v>83</v>
      </c>
      <c r="AY880" s="231" t="s">
        <v>150</v>
      </c>
    </row>
    <row r="881" spans="1:65" s="2" customFormat="1" ht="24.2" customHeight="1">
      <c r="A881" s="35"/>
      <c r="B881" s="36"/>
      <c r="C881" s="192" t="s">
        <v>1208</v>
      </c>
      <c r="D881" s="192" t="s">
        <v>152</v>
      </c>
      <c r="E881" s="193" t="s">
        <v>1209</v>
      </c>
      <c r="F881" s="194" t="s">
        <v>1210</v>
      </c>
      <c r="G881" s="195" t="s">
        <v>202</v>
      </c>
      <c r="H881" s="196">
        <v>1</v>
      </c>
      <c r="I881" s="197"/>
      <c r="J881" s="198">
        <f>ROUND(I881*H881,2)</f>
        <v>0</v>
      </c>
      <c r="K881" s="194" t="s">
        <v>321</v>
      </c>
      <c r="L881" s="40"/>
      <c r="M881" s="199" t="s">
        <v>1</v>
      </c>
      <c r="N881" s="200" t="s">
        <v>41</v>
      </c>
      <c r="O881" s="72"/>
      <c r="P881" s="201">
        <f>O881*H881</f>
        <v>0</v>
      </c>
      <c r="Q881" s="201">
        <v>0</v>
      </c>
      <c r="R881" s="201">
        <f>Q881*H881</f>
        <v>0</v>
      </c>
      <c r="S881" s="201">
        <v>0</v>
      </c>
      <c r="T881" s="202">
        <f>S881*H881</f>
        <v>0</v>
      </c>
      <c r="U881" s="35"/>
      <c r="V881" s="35"/>
      <c r="W881" s="35"/>
      <c r="X881" s="35"/>
      <c r="Y881" s="35"/>
      <c r="Z881" s="35"/>
      <c r="AA881" s="35"/>
      <c r="AB881" s="35"/>
      <c r="AC881" s="35"/>
      <c r="AD881" s="35"/>
      <c r="AE881" s="35"/>
      <c r="AR881" s="203" t="s">
        <v>350</v>
      </c>
      <c r="AT881" s="203" t="s">
        <v>152</v>
      </c>
      <c r="AU881" s="203" t="s">
        <v>85</v>
      </c>
      <c r="AY881" s="18" t="s">
        <v>150</v>
      </c>
      <c r="BE881" s="204">
        <f>IF(N881="základní",J881,0)</f>
        <v>0</v>
      </c>
      <c r="BF881" s="204">
        <f>IF(N881="snížená",J881,0)</f>
        <v>0</v>
      </c>
      <c r="BG881" s="204">
        <f>IF(N881="zákl. přenesená",J881,0)</f>
        <v>0</v>
      </c>
      <c r="BH881" s="204">
        <f>IF(N881="sníž. přenesená",J881,0)</f>
        <v>0</v>
      </c>
      <c r="BI881" s="204">
        <f>IF(N881="nulová",J881,0)</f>
        <v>0</v>
      </c>
      <c r="BJ881" s="18" t="s">
        <v>83</v>
      </c>
      <c r="BK881" s="204">
        <f>ROUND(I881*H881,2)</f>
        <v>0</v>
      </c>
      <c r="BL881" s="18" t="s">
        <v>350</v>
      </c>
      <c r="BM881" s="203" t="s">
        <v>1211</v>
      </c>
    </row>
    <row r="882" spans="1:65" s="2" customFormat="1">
      <c r="A882" s="35"/>
      <c r="B882" s="36"/>
      <c r="C882" s="37"/>
      <c r="D882" s="205" t="s">
        <v>159</v>
      </c>
      <c r="E882" s="37"/>
      <c r="F882" s="206" t="s">
        <v>1212</v>
      </c>
      <c r="G882" s="37"/>
      <c r="H882" s="37"/>
      <c r="I882" s="207"/>
      <c r="J882" s="37"/>
      <c r="K882" s="37"/>
      <c r="L882" s="40"/>
      <c r="M882" s="208"/>
      <c r="N882" s="209"/>
      <c r="O882" s="72"/>
      <c r="P882" s="72"/>
      <c r="Q882" s="72"/>
      <c r="R882" s="72"/>
      <c r="S882" s="72"/>
      <c r="T882" s="73"/>
      <c r="U882" s="35"/>
      <c r="V882" s="35"/>
      <c r="W882" s="35"/>
      <c r="X882" s="35"/>
      <c r="Y882" s="35"/>
      <c r="Z882" s="35"/>
      <c r="AA882" s="35"/>
      <c r="AB882" s="35"/>
      <c r="AC882" s="35"/>
      <c r="AD882" s="35"/>
      <c r="AE882" s="35"/>
      <c r="AT882" s="18" t="s">
        <v>159</v>
      </c>
      <c r="AU882" s="18" t="s">
        <v>85</v>
      </c>
    </row>
    <row r="883" spans="1:65" s="2" customFormat="1" ht="24.2" customHeight="1">
      <c r="A883" s="35"/>
      <c r="B883" s="36"/>
      <c r="C883" s="192" t="s">
        <v>1213</v>
      </c>
      <c r="D883" s="192" t="s">
        <v>152</v>
      </c>
      <c r="E883" s="193" t="s">
        <v>1214</v>
      </c>
      <c r="F883" s="194" t="s">
        <v>1215</v>
      </c>
      <c r="G883" s="195" t="s">
        <v>171</v>
      </c>
      <c r="H883" s="196">
        <v>3.1890000000000001</v>
      </c>
      <c r="I883" s="197"/>
      <c r="J883" s="198">
        <f>ROUND(I883*H883,2)</f>
        <v>0</v>
      </c>
      <c r="K883" s="194" t="s">
        <v>156</v>
      </c>
      <c r="L883" s="40"/>
      <c r="M883" s="199" t="s">
        <v>1</v>
      </c>
      <c r="N883" s="200" t="s">
        <v>41</v>
      </c>
      <c r="O883" s="72"/>
      <c r="P883" s="201">
        <f>O883*H883</f>
        <v>0</v>
      </c>
      <c r="Q883" s="201">
        <v>0</v>
      </c>
      <c r="R883" s="201">
        <f>Q883*H883</f>
        <v>0</v>
      </c>
      <c r="S883" s="201">
        <v>0</v>
      </c>
      <c r="T883" s="202">
        <f>S883*H883</f>
        <v>0</v>
      </c>
      <c r="U883" s="35"/>
      <c r="V883" s="35"/>
      <c r="W883" s="35"/>
      <c r="X883" s="35"/>
      <c r="Y883" s="35"/>
      <c r="Z883" s="35"/>
      <c r="AA883" s="35"/>
      <c r="AB883" s="35"/>
      <c r="AC883" s="35"/>
      <c r="AD883" s="35"/>
      <c r="AE883" s="35"/>
      <c r="AR883" s="203" t="s">
        <v>350</v>
      </c>
      <c r="AT883" s="203" t="s">
        <v>152</v>
      </c>
      <c r="AU883" s="203" t="s">
        <v>85</v>
      </c>
      <c r="AY883" s="18" t="s">
        <v>150</v>
      </c>
      <c r="BE883" s="204">
        <f>IF(N883="základní",J883,0)</f>
        <v>0</v>
      </c>
      <c r="BF883" s="204">
        <f>IF(N883="snížená",J883,0)</f>
        <v>0</v>
      </c>
      <c r="BG883" s="204">
        <f>IF(N883="zákl. přenesená",J883,0)</f>
        <v>0</v>
      </c>
      <c r="BH883" s="204">
        <f>IF(N883="sníž. přenesená",J883,0)</f>
        <v>0</v>
      </c>
      <c r="BI883" s="204">
        <f>IF(N883="nulová",J883,0)</f>
        <v>0</v>
      </c>
      <c r="BJ883" s="18" t="s">
        <v>83</v>
      </c>
      <c r="BK883" s="204">
        <f>ROUND(I883*H883,2)</f>
        <v>0</v>
      </c>
      <c r="BL883" s="18" t="s">
        <v>350</v>
      </c>
      <c r="BM883" s="203" t="s">
        <v>1216</v>
      </c>
    </row>
    <row r="884" spans="1:65" s="2" customFormat="1" ht="29.25">
      <c r="A884" s="35"/>
      <c r="B884" s="36"/>
      <c r="C884" s="37"/>
      <c r="D884" s="205" t="s">
        <v>159</v>
      </c>
      <c r="E884" s="37"/>
      <c r="F884" s="206" t="s">
        <v>1217</v>
      </c>
      <c r="G884" s="37"/>
      <c r="H884" s="37"/>
      <c r="I884" s="207"/>
      <c r="J884" s="37"/>
      <c r="K884" s="37"/>
      <c r="L884" s="40"/>
      <c r="M884" s="208"/>
      <c r="N884" s="209"/>
      <c r="O884" s="72"/>
      <c r="P884" s="72"/>
      <c r="Q884" s="72"/>
      <c r="R884" s="72"/>
      <c r="S884" s="72"/>
      <c r="T884" s="73"/>
      <c r="U884" s="35"/>
      <c r="V884" s="35"/>
      <c r="W884" s="35"/>
      <c r="X884" s="35"/>
      <c r="Y884" s="35"/>
      <c r="Z884" s="35"/>
      <c r="AA884" s="35"/>
      <c r="AB884" s="35"/>
      <c r="AC884" s="35"/>
      <c r="AD884" s="35"/>
      <c r="AE884" s="35"/>
      <c r="AT884" s="18" t="s">
        <v>159</v>
      </c>
      <c r="AU884" s="18" t="s">
        <v>85</v>
      </c>
    </row>
    <row r="885" spans="1:65" s="2" customFormat="1" ht="24.2" customHeight="1">
      <c r="A885" s="35"/>
      <c r="B885" s="36"/>
      <c r="C885" s="192" t="s">
        <v>1218</v>
      </c>
      <c r="D885" s="192" t="s">
        <v>152</v>
      </c>
      <c r="E885" s="193" t="s">
        <v>1219</v>
      </c>
      <c r="F885" s="194" t="s">
        <v>1220</v>
      </c>
      <c r="G885" s="195" t="s">
        <v>171</v>
      </c>
      <c r="H885" s="196">
        <v>3.1890000000000001</v>
      </c>
      <c r="I885" s="197"/>
      <c r="J885" s="198">
        <f>ROUND(I885*H885,2)</f>
        <v>0</v>
      </c>
      <c r="K885" s="194" t="s">
        <v>156</v>
      </c>
      <c r="L885" s="40"/>
      <c r="M885" s="199" t="s">
        <v>1</v>
      </c>
      <c r="N885" s="200" t="s">
        <v>41</v>
      </c>
      <c r="O885" s="72"/>
      <c r="P885" s="201">
        <f>O885*H885</f>
        <v>0</v>
      </c>
      <c r="Q885" s="201">
        <v>0</v>
      </c>
      <c r="R885" s="201">
        <f>Q885*H885</f>
        <v>0</v>
      </c>
      <c r="S885" s="201">
        <v>0</v>
      </c>
      <c r="T885" s="202">
        <f>S885*H885</f>
        <v>0</v>
      </c>
      <c r="U885" s="35"/>
      <c r="V885" s="35"/>
      <c r="W885" s="35"/>
      <c r="X885" s="35"/>
      <c r="Y885" s="35"/>
      <c r="Z885" s="35"/>
      <c r="AA885" s="35"/>
      <c r="AB885" s="35"/>
      <c r="AC885" s="35"/>
      <c r="AD885" s="35"/>
      <c r="AE885" s="35"/>
      <c r="AR885" s="203" t="s">
        <v>350</v>
      </c>
      <c r="AT885" s="203" t="s">
        <v>152</v>
      </c>
      <c r="AU885" s="203" t="s">
        <v>85</v>
      </c>
      <c r="AY885" s="18" t="s">
        <v>150</v>
      </c>
      <c r="BE885" s="204">
        <f>IF(N885="základní",J885,0)</f>
        <v>0</v>
      </c>
      <c r="BF885" s="204">
        <f>IF(N885="snížená",J885,0)</f>
        <v>0</v>
      </c>
      <c r="BG885" s="204">
        <f>IF(N885="zákl. přenesená",J885,0)</f>
        <v>0</v>
      </c>
      <c r="BH885" s="204">
        <f>IF(N885="sníž. přenesená",J885,0)</f>
        <v>0</v>
      </c>
      <c r="BI885" s="204">
        <f>IF(N885="nulová",J885,0)</f>
        <v>0</v>
      </c>
      <c r="BJ885" s="18" t="s">
        <v>83</v>
      </c>
      <c r="BK885" s="204">
        <f>ROUND(I885*H885,2)</f>
        <v>0</v>
      </c>
      <c r="BL885" s="18" t="s">
        <v>350</v>
      </c>
      <c r="BM885" s="203" t="s">
        <v>1221</v>
      </c>
    </row>
    <row r="886" spans="1:65" s="2" customFormat="1" ht="29.25">
      <c r="A886" s="35"/>
      <c r="B886" s="36"/>
      <c r="C886" s="37"/>
      <c r="D886" s="205" t="s">
        <v>159</v>
      </c>
      <c r="E886" s="37"/>
      <c r="F886" s="206" t="s">
        <v>1222</v>
      </c>
      <c r="G886" s="37"/>
      <c r="H886" s="37"/>
      <c r="I886" s="207"/>
      <c r="J886" s="37"/>
      <c r="K886" s="37"/>
      <c r="L886" s="40"/>
      <c r="M886" s="208"/>
      <c r="N886" s="209"/>
      <c r="O886" s="72"/>
      <c r="P886" s="72"/>
      <c r="Q886" s="72"/>
      <c r="R886" s="72"/>
      <c r="S886" s="72"/>
      <c r="T886" s="73"/>
      <c r="U886" s="35"/>
      <c r="V886" s="35"/>
      <c r="W886" s="35"/>
      <c r="X886" s="35"/>
      <c r="Y886" s="35"/>
      <c r="Z886" s="35"/>
      <c r="AA886" s="35"/>
      <c r="AB886" s="35"/>
      <c r="AC886" s="35"/>
      <c r="AD886" s="35"/>
      <c r="AE886" s="35"/>
      <c r="AT886" s="18" t="s">
        <v>159</v>
      </c>
      <c r="AU886" s="18" t="s">
        <v>85</v>
      </c>
    </row>
    <row r="887" spans="1:65" s="12" customFormat="1" ht="22.9" customHeight="1">
      <c r="B887" s="176"/>
      <c r="C887" s="177"/>
      <c r="D887" s="178" t="s">
        <v>75</v>
      </c>
      <c r="E887" s="190" t="s">
        <v>1223</v>
      </c>
      <c r="F887" s="190" t="s">
        <v>1224</v>
      </c>
      <c r="G887" s="177"/>
      <c r="H887" s="177"/>
      <c r="I887" s="180"/>
      <c r="J887" s="191">
        <f>BK887</f>
        <v>0</v>
      </c>
      <c r="K887" s="177"/>
      <c r="L887" s="182"/>
      <c r="M887" s="183"/>
      <c r="N887" s="184"/>
      <c r="O887" s="184"/>
      <c r="P887" s="185">
        <f>SUM(P888:P984)</f>
        <v>0</v>
      </c>
      <c r="Q887" s="184"/>
      <c r="R887" s="185">
        <f>SUM(R888:R984)</f>
        <v>1.7978036500000003</v>
      </c>
      <c r="S887" s="184"/>
      <c r="T887" s="186">
        <f>SUM(T888:T984)</f>
        <v>0.63792000000000004</v>
      </c>
      <c r="AR887" s="187" t="s">
        <v>85</v>
      </c>
      <c r="AT887" s="188" t="s">
        <v>75</v>
      </c>
      <c r="AU887" s="188" t="s">
        <v>83</v>
      </c>
      <c r="AY887" s="187" t="s">
        <v>150</v>
      </c>
      <c r="BK887" s="189">
        <f>SUM(BK888:BK984)</f>
        <v>0</v>
      </c>
    </row>
    <row r="888" spans="1:65" s="2" customFormat="1" ht="24.2" customHeight="1">
      <c r="A888" s="35"/>
      <c r="B888" s="36"/>
      <c r="C888" s="192" t="s">
        <v>1225</v>
      </c>
      <c r="D888" s="192" t="s">
        <v>152</v>
      </c>
      <c r="E888" s="193" t="s">
        <v>1226</v>
      </c>
      <c r="F888" s="194" t="s">
        <v>1227</v>
      </c>
      <c r="G888" s="195" t="s">
        <v>265</v>
      </c>
      <c r="H888" s="196">
        <v>4.0010000000000003</v>
      </c>
      <c r="I888" s="197"/>
      <c r="J888" s="198">
        <f>ROUND(I888*H888,2)</f>
        <v>0</v>
      </c>
      <c r="K888" s="194" t="s">
        <v>156</v>
      </c>
      <c r="L888" s="40"/>
      <c r="M888" s="199" t="s">
        <v>1</v>
      </c>
      <c r="N888" s="200" t="s">
        <v>41</v>
      </c>
      <c r="O888" s="72"/>
      <c r="P888" s="201">
        <f>O888*H888</f>
        <v>0</v>
      </c>
      <c r="Q888" s="201">
        <v>3.6999999999999999E-4</v>
      </c>
      <c r="R888" s="201">
        <f>Q888*H888</f>
        <v>1.4803700000000002E-3</v>
      </c>
      <c r="S888" s="201">
        <v>0</v>
      </c>
      <c r="T888" s="202">
        <f>S888*H888</f>
        <v>0</v>
      </c>
      <c r="U888" s="35"/>
      <c r="V888" s="35"/>
      <c r="W888" s="35"/>
      <c r="X888" s="35"/>
      <c r="Y888" s="35"/>
      <c r="Z888" s="35"/>
      <c r="AA888" s="35"/>
      <c r="AB888" s="35"/>
      <c r="AC888" s="35"/>
      <c r="AD888" s="35"/>
      <c r="AE888" s="35"/>
      <c r="AR888" s="203" t="s">
        <v>350</v>
      </c>
      <c r="AT888" s="203" t="s">
        <v>152</v>
      </c>
      <c r="AU888" s="203" t="s">
        <v>85</v>
      </c>
      <c r="AY888" s="18" t="s">
        <v>150</v>
      </c>
      <c r="BE888" s="204">
        <f>IF(N888="základní",J888,0)</f>
        <v>0</v>
      </c>
      <c r="BF888" s="204">
        <f>IF(N888="snížená",J888,0)</f>
        <v>0</v>
      </c>
      <c r="BG888" s="204">
        <f>IF(N888="zákl. přenesená",J888,0)</f>
        <v>0</v>
      </c>
      <c r="BH888" s="204">
        <f>IF(N888="sníž. přenesená",J888,0)</f>
        <v>0</v>
      </c>
      <c r="BI888" s="204">
        <f>IF(N888="nulová",J888,0)</f>
        <v>0</v>
      </c>
      <c r="BJ888" s="18" t="s">
        <v>83</v>
      </c>
      <c r="BK888" s="204">
        <f>ROUND(I888*H888,2)</f>
        <v>0</v>
      </c>
      <c r="BL888" s="18" t="s">
        <v>350</v>
      </c>
      <c r="BM888" s="203" t="s">
        <v>1228</v>
      </c>
    </row>
    <row r="889" spans="1:65" s="2" customFormat="1" ht="19.5">
      <c r="A889" s="35"/>
      <c r="B889" s="36"/>
      <c r="C889" s="37"/>
      <c r="D889" s="205" t="s">
        <v>159</v>
      </c>
      <c r="E889" s="37"/>
      <c r="F889" s="206" t="s">
        <v>1229</v>
      </c>
      <c r="G889" s="37"/>
      <c r="H889" s="37"/>
      <c r="I889" s="207"/>
      <c r="J889" s="37"/>
      <c r="K889" s="37"/>
      <c r="L889" s="40"/>
      <c r="M889" s="208"/>
      <c r="N889" s="209"/>
      <c r="O889" s="72"/>
      <c r="P889" s="72"/>
      <c r="Q889" s="72"/>
      <c r="R889" s="72"/>
      <c r="S889" s="72"/>
      <c r="T889" s="73"/>
      <c r="U889" s="35"/>
      <c r="V889" s="35"/>
      <c r="W889" s="35"/>
      <c r="X889" s="35"/>
      <c r="Y889" s="35"/>
      <c r="Z889" s="35"/>
      <c r="AA889" s="35"/>
      <c r="AB889" s="35"/>
      <c r="AC889" s="35"/>
      <c r="AD889" s="35"/>
      <c r="AE889" s="35"/>
      <c r="AT889" s="18" t="s">
        <v>159</v>
      </c>
      <c r="AU889" s="18" t="s">
        <v>85</v>
      </c>
    </row>
    <row r="890" spans="1:65" s="13" customFormat="1">
      <c r="B890" s="210"/>
      <c r="C890" s="211"/>
      <c r="D890" s="205" t="s">
        <v>161</v>
      </c>
      <c r="E890" s="212" t="s">
        <v>1</v>
      </c>
      <c r="F890" s="213" t="s">
        <v>1230</v>
      </c>
      <c r="G890" s="211"/>
      <c r="H890" s="214">
        <v>4.0010000000000003</v>
      </c>
      <c r="I890" s="215"/>
      <c r="J890" s="211"/>
      <c r="K890" s="211"/>
      <c r="L890" s="216"/>
      <c r="M890" s="217"/>
      <c r="N890" s="218"/>
      <c r="O890" s="218"/>
      <c r="P890" s="218"/>
      <c r="Q890" s="218"/>
      <c r="R890" s="218"/>
      <c r="S890" s="218"/>
      <c r="T890" s="219"/>
      <c r="AT890" s="220" t="s">
        <v>161</v>
      </c>
      <c r="AU890" s="220" t="s">
        <v>85</v>
      </c>
      <c r="AV890" s="13" t="s">
        <v>85</v>
      </c>
      <c r="AW890" s="13" t="s">
        <v>33</v>
      </c>
      <c r="AX890" s="13" t="s">
        <v>76</v>
      </c>
      <c r="AY890" s="220" t="s">
        <v>150</v>
      </c>
    </row>
    <row r="891" spans="1:65" s="14" customFormat="1">
      <c r="B891" s="221"/>
      <c r="C891" s="222"/>
      <c r="D891" s="205" t="s">
        <v>161</v>
      </c>
      <c r="E891" s="223" t="s">
        <v>1</v>
      </c>
      <c r="F891" s="224" t="s">
        <v>163</v>
      </c>
      <c r="G891" s="222"/>
      <c r="H891" s="225">
        <v>4.0010000000000003</v>
      </c>
      <c r="I891" s="226"/>
      <c r="J891" s="222"/>
      <c r="K891" s="222"/>
      <c r="L891" s="227"/>
      <c r="M891" s="228"/>
      <c r="N891" s="229"/>
      <c r="O891" s="229"/>
      <c r="P891" s="229"/>
      <c r="Q891" s="229"/>
      <c r="R891" s="229"/>
      <c r="S891" s="229"/>
      <c r="T891" s="230"/>
      <c r="AT891" s="231" t="s">
        <v>161</v>
      </c>
      <c r="AU891" s="231" t="s">
        <v>85</v>
      </c>
      <c r="AV891" s="14" t="s">
        <v>157</v>
      </c>
      <c r="AW891" s="14" t="s">
        <v>33</v>
      </c>
      <c r="AX891" s="14" t="s">
        <v>83</v>
      </c>
      <c r="AY891" s="231" t="s">
        <v>150</v>
      </c>
    </row>
    <row r="892" spans="1:65" s="2" customFormat="1" ht="24.2" customHeight="1">
      <c r="A892" s="35"/>
      <c r="B892" s="36"/>
      <c r="C892" s="246" t="s">
        <v>1231</v>
      </c>
      <c r="D892" s="246" t="s">
        <v>289</v>
      </c>
      <c r="E892" s="247" t="s">
        <v>1232</v>
      </c>
      <c r="F892" s="248" t="s">
        <v>1233</v>
      </c>
      <c r="G892" s="249" t="s">
        <v>265</v>
      </c>
      <c r="H892" s="250">
        <v>4.016</v>
      </c>
      <c r="I892" s="251"/>
      <c r="J892" s="252">
        <f>ROUND(I892*H892,2)</f>
        <v>0</v>
      </c>
      <c r="K892" s="248" t="s">
        <v>321</v>
      </c>
      <c r="L892" s="253"/>
      <c r="M892" s="254" t="s">
        <v>1</v>
      </c>
      <c r="N892" s="255" t="s">
        <v>41</v>
      </c>
      <c r="O892" s="72"/>
      <c r="P892" s="201">
        <f>O892*H892</f>
        <v>0</v>
      </c>
      <c r="Q892" s="201">
        <v>2.743E-2</v>
      </c>
      <c r="R892" s="201">
        <f>Q892*H892</f>
        <v>0.11015888</v>
      </c>
      <c r="S892" s="201">
        <v>0</v>
      </c>
      <c r="T892" s="202">
        <f>S892*H892</f>
        <v>0</v>
      </c>
      <c r="U892" s="35"/>
      <c r="V892" s="35"/>
      <c r="W892" s="35"/>
      <c r="X892" s="35"/>
      <c r="Y892" s="35"/>
      <c r="Z892" s="35"/>
      <c r="AA892" s="35"/>
      <c r="AB892" s="35"/>
      <c r="AC892" s="35"/>
      <c r="AD892" s="35"/>
      <c r="AE892" s="35"/>
      <c r="AR892" s="203" t="s">
        <v>475</v>
      </c>
      <c r="AT892" s="203" t="s">
        <v>289</v>
      </c>
      <c r="AU892" s="203" t="s">
        <v>85</v>
      </c>
      <c r="AY892" s="18" t="s">
        <v>150</v>
      </c>
      <c r="BE892" s="204">
        <f>IF(N892="základní",J892,0)</f>
        <v>0</v>
      </c>
      <c r="BF892" s="204">
        <f>IF(N892="snížená",J892,0)</f>
        <v>0</v>
      </c>
      <c r="BG892" s="204">
        <f>IF(N892="zákl. přenesená",J892,0)</f>
        <v>0</v>
      </c>
      <c r="BH892" s="204">
        <f>IF(N892="sníž. přenesená",J892,0)</f>
        <v>0</v>
      </c>
      <c r="BI892" s="204">
        <f>IF(N892="nulová",J892,0)</f>
        <v>0</v>
      </c>
      <c r="BJ892" s="18" t="s">
        <v>83</v>
      </c>
      <c r="BK892" s="204">
        <f>ROUND(I892*H892,2)</f>
        <v>0</v>
      </c>
      <c r="BL892" s="18" t="s">
        <v>350</v>
      </c>
      <c r="BM892" s="203" t="s">
        <v>1234</v>
      </c>
    </row>
    <row r="893" spans="1:65" s="2" customFormat="1" ht="19.5">
      <c r="A893" s="35"/>
      <c r="B893" s="36"/>
      <c r="C893" s="37"/>
      <c r="D893" s="205" t="s">
        <v>159</v>
      </c>
      <c r="E893" s="37"/>
      <c r="F893" s="206" t="s">
        <v>1233</v>
      </c>
      <c r="G893" s="37"/>
      <c r="H893" s="37"/>
      <c r="I893" s="207"/>
      <c r="J893" s="37"/>
      <c r="K893" s="37"/>
      <c r="L893" s="40"/>
      <c r="M893" s="208"/>
      <c r="N893" s="209"/>
      <c r="O893" s="72"/>
      <c r="P893" s="72"/>
      <c r="Q893" s="72"/>
      <c r="R893" s="72"/>
      <c r="S893" s="72"/>
      <c r="T893" s="73"/>
      <c r="U893" s="35"/>
      <c r="V893" s="35"/>
      <c r="W893" s="35"/>
      <c r="X893" s="35"/>
      <c r="Y893" s="35"/>
      <c r="Z893" s="35"/>
      <c r="AA893" s="35"/>
      <c r="AB893" s="35"/>
      <c r="AC893" s="35"/>
      <c r="AD893" s="35"/>
      <c r="AE893" s="35"/>
      <c r="AT893" s="18" t="s">
        <v>159</v>
      </c>
      <c r="AU893" s="18" t="s">
        <v>85</v>
      </c>
    </row>
    <row r="894" spans="1:65" s="2" customFormat="1" ht="19.5">
      <c r="A894" s="35"/>
      <c r="B894" s="36"/>
      <c r="C894" s="37"/>
      <c r="D894" s="205" t="s">
        <v>499</v>
      </c>
      <c r="E894" s="37"/>
      <c r="F894" s="256" t="s">
        <v>500</v>
      </c>
      <c r="G894" s="37"/>
      <c r="H894" s="37"/>
      <c r="I894" s="207"/>
      <c r="J894" s="37"/>
      <c r="K894" s="37"/>
      <c r="L894" s="40"/>
      <c r="M894" s="208"/>
      <c r="N894" s="209"/>
      <c r="O894" s="72"/>
      <c r="P894" s="72"/>
      <c r="Q894" s="72"/>
      <c r="R894" s="72"/>
      <c r="S894" s="72"/>
      <c r="T894" s="73"/>
      <c r="U894" s="35"/>
      <c r="V894" s="35"/>
      <c r="W894" s="35"/>
      <c r="X894" s="35"/>
      <c r="Y894" s="35"/>
      <c r="Z894" s="35"/>
      <c r="AA894" s="35"/>
      <c r="AB894" s="35"/>
      <c r="AC894" s="35"/>
      <c r="AD894" s="35"/>
      <c r="AE894" s="35"/>
      <c r="AT894" s="18" t="s">
        <v>499</v>
      </c>
      <c r="AU894" s="18" t="s">
        <v>85</v>
      </c>
    </row>
    <row r="895" spans="1:65" s="2" customFormat="1" ht="24.2" customHeight="1">
      <c r="A895" s="35"/>
      <c r="B895" s="36"/>
      <c r="C895" s="192" t="s">
        <v>1235</v>
      </c>
      <c r="D895" s="192" t="s">
        <v>152</v>
      </c>
      <c r="E895" s="193" t="s">
        <v>1236</v>
      </c>
      <c r="F895" s="194" t="s">
        <v>1237</v>
      </c>
      <c r="G895" s="195" t="s">
        <v>265</v>
      </c>
      <c r="H895" s="196">
        <v>69.84</v>
      </c>
      <c r="I895" s="197"/>
      <c r="J895" s="198">
        <f>ROUND(I895*H895,2)</f>
        <v>0</v>
      </c>
      <c r="K895" s="194" t="s">
        <v>156</v>
      </c>
      <c r="L895" s="40"/>
      <c r="M895" s="199" t="s">
        <v>1</v>
      </c>
      <c r="N895" s="200" t="s">
        <v>41</v>
      </c>
      <c r="O895" s="72"/>
      <c r="P895" s="201">
        <f>O895*H895</f>
        <v>0</v>
      </c>
      <c r="Q895" s="201">
        <v>2.7E-4</v>
      </c>
      <c r="R895" s="201">
        <f>Q895*H895</f>
        <v>1.88568E-2</v>
      </c>
      <c r="S895" s="201">
        <v>0</v>
      </c>
      <c r="T895" s="202">
        <f>S895*H895</f>
        <v>0</v>
      </c>
      <c r="U895" s="35"/>
      <c r="V895" s="35"/>
      <c r="W895" s="35"/>
      <c r="X895" s="35"/>
      <c r="Y895" s="35"/>
      <c r="Z895" s="35"/>
      <c r="AA895" s="35"/>
      <c r="AB895" s="35"/>
      <c r="AC895" s="35"/>
      <c r="AD895" s="35"/>
      <c r="AE895" s="35"/>
      <c r="AR895" s="203" t="s">
        <v>350</v>
      </c>
      <c r="AT895" s="203" t="s">
        <v>152</v>
      </c>
      <c r="AU895" s="203" t="s">
        <v>85</v>
      </c>
      <c r="AY895" s="18" t="s">
        <v>150</v>
      </c>
      <c r="BE895" s="204">
        <f>IF(N895="základní",J895,0)</f>
        <v>0</v>
      </c>
      <c r="BF895" s="204">
        <f>IF(N895="snížená",J895,0)</f>
        <v>0</v>
      </c>
      <c r="BG895" s="204">
        <f>IF(N895="zákl. přenesená",J895,0)</f>
        <v>0</v>
      </c>
      <c r="BH895" s="204">
        <f>IF(N895="sníž. přenesená",J895,0)</f>
        <v>0</v>
      </c>
      <c r="BI895" s="204">
        <f>IF(N895="nulová",J895,0)</f>
        <v>0</v>
      </c>
      <c r="BJ895" s="18" t="s">
        <v>83</v>
      </c>
      <c r="BK895" s="204">
        <f>ROUND(I895*H895,2)</f>
        <v>0</v>
      </c>
      <c r="BL895" s="18" t="s">
        <v>350</v>
      </c>
      <c r="BM895" s="203" t="s">
        <v>1238</v>
      </c>
    </row>
    <row r="896" spans="1:65" s="2" customFormat="1" ht="19.5">
      <c r="A896" s="35"/>
      <c r="B896" s="36"/>
      <c r="C896" s="37"/>
      <c r="D896" s="205" t="s">
        <v>159</v>
      </c>
      <c r="E896" s="37"/>
      <c r="F896" s="206" t="s">
        <v>1239</v>
      </c>
      <c r="G896" s="37"/>
      <c r="H896" s="37"/>
      <c r="I896" s="207"/>
      <c r="J896" s="37"/>
      <c r="K896" s="37"/>
      <c r="L896" s="40"/>
      <c r="M896" s="208"/>
      <c r="N896" s="209"/>
      <c r="O896" s="72"/>
      <c r="P896" s="72"/>
      <c r="Q896" s="72"/>
      <c r="R896" s="72"/>
      <c r="S896" s="72"/>
      <c r="T896" s="73"/>
      <c r="U896" s="35"/>
      <c r="V896" s="35"/>
      <c r="W896" s="35"/>
      <c r="X896" s="35"/>
      <c r="Y896" s="35"/>
      <c r="Z896" s="35"/>
      <c r="AA896" s="35"/>
      <c r="AB896" s="35"/>
      <c r="AC896" s="35"/>
      <c r="AD896" s="35"/>
      <c r="AE896" s="35"/>
      <c r="AT896" s="18" t="s">
        <v>159</v>
      </c>
      <c r="AU896" s="18" t="s">
        <v>85</v>
      </c>
    </row>
    <row r="897" spans="1:65" s="13" customFormat="1">
      <c r="B897" s="210"/>
      <c r="C897" s="211"/>
      <c r="D897" s="205" t="s">
        <v>161</v>
      </c>
      <c r="E897" s="212" t="s">
        <v>1</v>
      </c>
      <c r="F897" s="213" t="s">
        <v>1240</v>
      </c>
      <c r="G897" s="211"/>
      <c r="H897" s="214">
        <v>69.84</v>
      </c>
      <c r="I897" s="215"/>
      <c r="J897" s="211"/>
      <c r="K897" s="211"/>
      <c r="L897" s="216"/>
      <c r="M897" s="217"/>
      <c r="N897" s="218"/>
      <c r="O897" s="218"/>
      <c r="P897" s="218"/>
      <c r="Q897" s="218"/>
      <c r="R897" s="218"/>
      <c r="S897" s="218"/>
      <c r="T897" s="219"/>
      <c r="AT897" s="220" t="s">
        <v>161</v>
      </c>
      <c r="AU897" s="220" t="s">
        <v>85</v>
      </c>
      <c r="AV897" s="13" t="s">
        <v>85</v>
      </c>
      <c r="AW897" s="13" t="s">
        <v>33</v>
      </c>
      <c r="AX897" s="13" t="s">
        <v>76</v>
      </c>
      <c r="AY897" s="220" t="s">
        <v>150</v>
      </c>
    </row>
    <row r="898" spans="1:65" s="14" customFormat="1">
      <c r="B898" s="221"/>
      <c r="C898" s="222"/>
      <c r="D898" s="205" t="s">
        <v>161</v>
      </c>
      <c r="E898" s="223" t="s">
        <v>1</v>
      </c>
      <c r="F898" s="224" t="s">
        <v>163</v>
      </c>
      <c r="G898" s="222"/>
      <c r="H898" s="225">
        <v>69.84</v>
      </c>
      <c r="I898" s="226"/>
      <c r="J898" s="222"/>
      <c r="K898" s="222"/>
      <c r="L898" s="227"/>
      <c r="M898" s="228"/>
      <c r="N898" s="229"/>
      <c r="O898" s="229"/>
      <c r="P898" s="229"/>
      <c r="Q898" s="229"/>
      <c r="R898" s="229"/>
      <c r="S898" s="229"/>
      <c r="T898" s="230"/>
      <c r="AT898" s="231" t="s">
        <v>161</v>
      </c>
      <c r="AU898" s="231" t="s">
        <v>85</v>
      </c>
      <c r="AV898" s="14" t="s">
        <v>157</v>
      </c>
      <c r="AW898" s="14" t="s">
        <v>33</v>
      </c>
      <c r="AX898" s="14" t="s">
        <v>83</v>
      </c>
      <c r="AY898" s="231" t="s">
        <v>150</v>
      </c>
    </row>
    <row r="899" spans="1:65" s="2" customFormat="1" ht="24.2" customHeight="1">
      <c r="A899" s="35"/>
      <c r="B899" s="36"/>
      <c r="C899" s="246" t="s">
        <v>1241</v>
      </c>
      <c r="D899" s="246" t="s">
        <v>289</v>
      </c>
      <c r="E899" s="247" t="s">
        <v>1242</v>
      </c>
      <c r="F899" s="248" t="s">
        <v>1243</v>
      </c>
      <c r="G899" s="249" t="s">
        <v>265</v>
      </c>
      <c r="H899" s="250">
        <v>69.84</v>
      </c>
      <c r="I899" s="251"/>
      <c r="J899" s="252">
        <f>ROUND(I899*H899,2)</f>
        <v>0</v>
      </c>
      <c r="K899" s="248" t="s">
        <v>156</v>
      </c>
      <c r="L899" s="253"/>
      <c r="M899" s="254" t="s">
        <v>1</v>
      </c>
      <c r="N899" s="255" t="s">
        <v>41</v>
      </c>
      <c r="O899" s="72"/>
      <c r="P899" s="201">
        <f>O899*H899</f>
        <v>0</v>
      </c>
      <c r="Q899" s="201">
        <v>2.019E-2</v>
      </c>
      <c r="R899" s="201">
        <f>Q899*H899</f>
        <v>1.4100696000000001</v>
      </c>
      <c r="S899" s="201">
        <v>0</v>
      </c>
      <c r="T899" s="202">
        <f>S899*H899</f>
        <v>0</v>
      </c>
      <c r="U899" s="35"/>
      <c r="V899" s="35"/>
      <c r="W899" s="35"/>
      <c r="X899" s="35"/>
      <c r="Y899" s="35"/>
      <c r="Z899" s="35"/>
      <c r="AA899" s="35"/>
      <c r="AB899" s="35"/>
      <c r="AC899" s="35"/>
      <c r="AD899" s="35"/>
      <c r="AE899" s="35"/>
      <c r="AR899" s="203" t="s">
        <v>475</v>
      </c>
      <c r="AT899" s="203" t="s">
        <v>289</v>
      </c>
      <c r="AU899" s="203" t="s">
        <v>85</v>
      </c>
      <c r="AY899" s="18" t="s">
        <v>150</v>
      </c>
      <c r="BE899" s="204">
        <f>IF(N899="základní",J899,0)</f>
        <v>0</v>
      </c>
      <c r="BF899" s="204">
        <f>IF(N899="snížená",J899,0)</f>
        <v>0</v>
      </c>
      <c r="BG899" s="204">
        <f>IF(N899="zákl. přenesená",J899,0)</f>
        <v>0</v>
      </c>
      <c r="BH899" s="204">
        <f>IF(N899="sníž. přenesená",J899,0)</f>
        <v>0</v>
      </c>
      <c r="BI899" s="204">
        <f>IF(N899="nulová",J899,0)</f>
        <v>0</v>
      </c>
      <c r="BJ899" s="18" t="s">
        <v>83</v>
      </c>
      <c r="BK899" s="204">
        <f>ROUND(I899*H899,2)</f>
        <v>0</v>
      </c>
      <c r="BL899" s="18" t="s">
        <v>350</v>
      </c>
      <c r="BM899" s="203" t="s">
        <v>1244</v>
      </c>
    </row>
    <row r="900" spans="1:65" s="2" customFormat="1">
      <c r="A900" s="35"/>
      <c r="B900" s="36"/>
      <c r="C900" s="37"/>
      <c r="D900" s="205" t="s">
        <v>159</v>
      </c>
      <c r="E900" s="37"/>
      <c r="F900" s="206" t="s">
        <v>1243</v>
      </c>
      <c r="G900" s="37"/>
      <c r="H900" s="37"/>
      <c r="I900" s="207"/>
      <c r="J900" s="37"/>
      <c r="K900" s="37"/>
      <c r="L900" s="40"/>
      <c r="M900" s="208"/>
      <c r="N900" s="209"/>
      <c r="O900" s="72"/>
      <c r="P900" s="72"/>
      <c r="Q900" s="72"/>
      <c r="R900" s="72"/>
      <c r="S900" s="72"/>
      <c r="T900" s="73"/>
      <c r="U900" s="35"/>
      <c r="V900" s="35"/>
      <c r="W900" s="35"/>
      <c r="X900" s="35"/>
      <c r="Y900" s="35"/>
      <c r="Z900" s="35"/>
      <c r="AA900" s="35"/>
      <c r="AB900" s="35"/>
      <c r="AC900" s="35"/>
      <c r="AD900" s="35"/>
      <c r="AE900" s="35"/>
      <c r="AT900" s="18" t="s">
        <v>159</v>
      </c>
      <c r="AU900" s="18" t="s">
        <v>85</v>
      </c>
    </row>
    <row r="901" spans="1:65" s="2" customFormat="1" ht="16.5" customHeight="1">
      <c r="A901" s="35"/>
      <c r="B901" s="36"/>
      <c r="C901" s="192" t="s">
        <v>1245</v>
      </c>
      <c r="D901" s="192" t="s">
        <v>152</v>
      </c>
      <c r="E901" s="193" t="s">
        <v>1246</v>
      </c>
      <c r="F901" s="194" t="s">
        <v>1247</v>
      </c>
      <c r="G901" s="195" t="s">
        <v>490</v>
      </c>
      <c r="H901" s="196">
        <v>2</v>
      </c>
      <c r="I901" s="197"/>
      <c r="J901" s="198">
        <f>ROUND(I901*H901,2)</f>
        <v>0</v>
      </c>
      <c r="K901" s="194" t="s">
        <v>156</v>
      </c>
      <c r="L901" s="40"/>
      <c r="M901" s="199" t="s">
        <v>1</v>
      </c>
      <c r="N901" s="200" t="s">
        <v>41</v>
      </c>
      <c r="O901" s="72"/>
      <c r="P901" s="201">
        <f>O901*H901</f>
        <v>0</v>
      </c>
      <c r="Q901" s="201">
        <v>0</v>
      </c>
      <c r="R901" s="201">
        <f>Q901*H901</f>
        <v>0</v>
      </c>
      <c r="S901" s="201">
        <v>0</v>
      </c>
      <c r="T901" s="202">
        <f>S901*H901</f>
        <v>0</v>
      </c>
      <c r="U901" s="35"/>
      <c r="V901" s="35"/>
      <c r="W901" s="35"/>
      <c r="X901" s="35"/>
      <c r="Y901" s="35"/>
      <c r="Z901" s="35"/>
      <c r="AA901" s="35"/>
      <c r="AB901" s="35"/>
      <c r="AC901" s="35"/>
      <c r="AD901" s="35"/>
      <c r="AE901" s="35"/>
      <c r="AR901" s="203" t="s">
        <v>350</v>
      </c>
      <c r="AT901" s="203" t="s">
        <v>152</v>
      </c>
      <c r="AU901" s="203" t="s">
        <v>85</v>
      </c>
      <c r="AY901" s="18" t="s">
        <v>150</v>
      </c>
      <c r="BE901" s="204">
        <f>IF(N901="základní",J901,0)</f>
        <v>0</v>
      </c>
      <c r="BF901" s="204">
        <f>IF(N901="snížená",J901,0)</f>
        <v>0</v>
      </c>
      <c r="BG901" s="204">
        <f>IF(N901="zákl. přenesená",J901,0)</f>
        <v>0</v>
      </c>
      <c r="BH901" s="204">
        <f>IF(N901="sníž. přenesená",J901,0)</f>
        <v>0</v>
      </c>
      <c r="BI901" s="204">
        <f>IF(N901="nulová",J901,0)</f>
        <v>0</v>
      </c>
      <c r="BJ901" s="18" t="s">
        <v>83</v>
      </c>
      <c r="BK901" s="204">
        <f>ROUND(I901*H901,2)</f>
        <v>0</v>
      </c>
      <c r="BL901" s="18" t="s">
        <v>350</v>
      </c>
      <c r="BM901" s="203" t="s">
        <v>1248</v>
      </c>
    </row>
    <row r="902" spans="1:65" s="2" customFormat="1">
      <c r="A902" s="35"/>
      <c r="B902" s="36"/>
      <c r="C902" s="37"/>
      <c r="D902" s="205" t="s">
        <v>159</v>
      </c>
      <c r="E902" s="37"/>
      <c r="F902" s="206" t="s">
        <v>1247</v>
      </c>
      <c r="G902" s="37"/>
      <c r="H902" s="37"/>
      <c r="I902" s="207"/>
      <c r="J902" s="37"/>
      <c r="K902" s="37"/>
      <c r="L902" s="40"/>
      <c r="M902" s="208"/>
      <c r="N902" s="209"/>
      <c r="O902" s="72"/>
      <c r="P902" s="72"/>
      <c r="Q902" s="72"/>
      <c r="R902" s="72"/>
      <c r="S902" s="72"/>
      <c r="T902" s="73"/>
      <c r="U902" s="35"/>
      <c r="V902" s="35"/>
      <c r="W902" s="35"/>
      <c r="X902" s="35"/>
      <c r="Y902" s="35"/>
      <c r="Z902" s="35"/>
      <c r="AA902" s="35"/>
      <c r="AB902" s="35"/>
      <c r="AC902" s="35"/>
      <c r="AD902" s="35"/>
      <c r="AE902" s="35"/>
      <c r="AT902" s="18" t="s">
        <v>159</v>
      </c>
      <c r="AU902" s="18" t="s">
        <v>85</v>
      </c>
    </row>
    <row r="903" spans="1:65" s="2" customFormat="1" ht="24.2" customHeight="1">
      <c r="A903" s="35"/>
      <c r="B903" s="36"/>
      <c r="C903" s="246" t="s">
        <v>1249</v>
      </c>
      <c r="D903" s="246" t="s">
        <v>289</v>
      </c>
      <c r="E903" s="247" t="s">
        <v>1250</v>
      </c>
      <c r="F903" s="248" t="s">
        <v>1251</v>
      </c>
      <c r="G903" s="249" t="s">
        <v>490</v>
      </c>
      <c r="H903" s="250">
        <v>2</v>
      </c>
      <c r="I903" s="251"/>
      <c r="J903" s="252">
        <f>ROUND(I903*H903,2)</f>
        <v>0</v>
      </c>
      <c r="K903" s="248" t="s">
        <v>156</v>
      </c>
      <c r="L903" s="253"/>
      <c r="M903" s="254" t="s">
        <v>1</v>
      </c>
      <c r="N903" s="255" t="s">
        <v>41</v>
      </c>
      <c r="O903" s="72"/>
      <c r="P903" s="201">
        <f>O903*H903</f>
        <v>0</v>
      </c>
      <c r="Q903" s="201">
        <v>4.2000000000000003E-2</v>
      </c>
      <c r="R903" s="201">
        <f>Q903*H903</f>
        <v>8.4000000000000005E-2</v>
      </c>
      <c r="S903" s="201">
        <v>0</v>
      </c>
      <c r="T903" s="202">
        <f>S903*H903</f>
        <v>0</v>
      </c>
      <c r="U903" s="35"/>
      <c r="V903" s="35"/>
      <c r="W903" s="35"/>
      <c r="X903" s="35"/>
      <c r="Y903" s="35"/>
      <c r="Z903" s="35"/>
      <c r="AA903" s="35"/>
      <c r="AB903" s="35"/>
      <c r="AC903" s="35"/>
      <c r="AD903" s="35"/>
      <c r="AE903" s="35"/>
      <c r="AR903" s="203" t="s">
        <v>475</v>
      </c>
      <c r="AT903" s="203" t="s">
        <v>289</v>
      </c>
      <c r="AU903" s="203" t="s">
        <v>85</v>
      </c>
      <c r="AY903" s="18" t="s">
        <v>150</v>
      </c>
      <c r="BE903" s="204">
        <f>IF(N903="základní",J903,0)</f>
        <v>0</v>
      </c>
      <c r="BF903" s="204">
        <f>IF(N903="snížená",J903,0)</f>
        <v>0</v>
      </c>
      <c r="BG903" s="204">
        <f>IF(N903="zákl. přenesená",J903,0)</f>
        <v>0</v>
      </c>
      <c r="BH903" s="204">
        <f>IF(N903="sníž. přenesená",J903,0)</f>
        <v>0</v>
      </c>
      <c r="BI903" s="204">
        <f>IF(N903="nulová",J903,0)</f>
        <v>0</v>
      </c>
      <c r="BJ903" s="18" t="s">
        <v>83</v>
      </c>
      <c r="BK903" s="204">
        <f>ROUND(I903*H903,2)</f>
        <v>0</v>
      </c>
      <c r="BL903" s="18" t="s">
        <v>350</v>
      </c>
      <c r="BM903" s="203" t="s">
        <v>1252</v>
      </c>
    </row>
    <row r="904" spans="1:65" s="2" customFormat="1">
      <c r="A904" s="35"/>
      <c r="B904" s="36"/>
      <c r="C904" s="37"/>
      <c r="D904" s="205" t="s">
        <v>159</v>
      </c>
      <c r="E904" s="37"/>
      <c r="F904" s="206" t="s">
        <v>1251</v>
      </c>
      <c r="G904" s="37"/>
      <c r="H904" s="37"/>
      <c r="I904" s="207"/>
      <c r="J904" s="37"/>
      <c r="K904" s="37"/>
      <c r="L904" s="40"/>
      <c r="M904" s="208"/>
      <c r="N904" s="209"/>
      <c r="O904" s="72"/>
      <c r="P904" s="72"/>
      <c r="Q904" s="72"/>
      <c r="R904" s="72"/>
      <c r="S904" s="72"/>
      <c r="T904" s="73"/>
      <c r="U904" s="35"/>
      <c r="V904" s="35"/>
      <c r="W904" s="35"/>
      <c r="X904" s="35"/>
      <c r="Y904" s="35"/>
      <c r="Z904" s="35"/>
      <c r="AA904" s="35"/>
      <c r="AB904" s="35"/>
      <c r="AC904" s="35"/>
      <c r="AD904" s="35"/>
      <c r="AE904" s="35"/>
      <c r="AT904" s="18" t="s">
        <v>159</v>
      </c>
      <c r="AU904" s="18" t="s">
        <v>85</v>
      </c>
    </row>
    <row r="905" spans="1:65" s="2" customFormat="1" ht="19.5">
      <c r="A905" s="35"/>
      <c r="B905" s="36"/>
      <c r="C905" s="37"/>
      <c r="D905" s="205" t="s">
        <v>499</v>
      </c>
      <c r="E905" s="37"/>
      <c r="F905" s="256" t="s">
        <v>500</v>
      </c>
      <c r="G905" s="37"/>
      <c r="H905" s="37"/>
      <c r="I905" s="207"/>
      <c r="J905" s="37"/>
      <c r="K905" s="37"/>
      <c r="L905" s="40"/>
      <c r="M905" s="208"/>
      <c r="N905" s="209"/>
      <c r="O905" s="72"/>
      <c r="P905" s="72"/>
      <c r="Q905" s="72"/>
      <c r="R905" s="72"/>
      <c r="S905" s="72"/>
      <c r="T905" s="73"/>
      <c r="U905" s="35"/>
      <c r="V905" s="35"/>
      <c r="W905" s="35"/>
      <c r="X905" s="35"/>
      <c r="Y905" s="35"/>
      <c r="Z905" s="35"/>
      <c r="AA905" s="35"/>
      <c r="AB905" s="35"/>
      <c r="AC905" s="35"/>
      <c r="AD905" s="35"/>
      <c r="AE905" s="35"/>
      <c r="AT905" s="18" t="s">
        <v>499</v>
      </c>
      <c r="AU905" s="18" t="s">
        <v>85</v>
      </c>
    </row>
    <row r="906" spans="1:65" s="13" customFormat="1">
      <c r="B906" s="210"/>
      <c r="C906" s="211"/>
      <c r="D906" s="205" t="s">
        <v>161</v>
      </c>
      <c r="E906" s="212" t="s">
        <v>1</v>
      </c>
      <c r="F906" s="213" t="s">
        <v>1253</v>
      </c>
      <c r="G906" s="211"/>
      <c r="H906" s="214">
        <v>2</v>
      </c>
      <c r="I906" s="215"/>
      <c r="J906" s="211"/>
      <c r="K906" s="211"/>
      <c r="L906" s="216"/>
      <c r="M906" s="217"/>
      <c r="N906" s="218"/>
      <c r="O906" s="218"/>
      <c r="P906" s="218"/>
      <c r="Q906" s="218"/>
      <c r="R906" s="218"/>
      <c r="S906" s="218"/>
      <c r="T906" s="219"/>
      <c r="AT906" s="220" t="s">
        <v>161</v>
      </c>
      <c r="AU906" s="220" t="s">
        <v>85</v>
      </c>
      <c r="AV906" s="13" t="s">
        <v>85</v>
      </c>
      <c r="AW906" s="13" t="s">
        <v>33</v>
      </c>
      <c r="AX906" s="13" t="s">
        <v>76</v>
      </c>
      <c r="AY906" s="220" t="s">
        <v>150</v>
      </c>
    </row>
    <row r="907" spans="1:65" s="14" customFormat="1">
      <c r="B907" s="221"/>
      <c r="C907" s="222"/>
      <c r="D907" s="205" t="s">
        <v>161</v>
      </c>
      <c r="E907" s="223" t="s">
        <v>1</v>
      </c>
      <c r="F907" s="224" t="s">
        <v>163</v>
      </c>
      <c r="G907" s="222"/>
      <c r="H907" s="225">
        <v>2</v>
      </c>
      <c r="I907" s="226"/>
      <c r="J907" s="222"/>
      <c r="K907" s="222"/>
      <c r="L907" s="227"/>
      <c r="M907" s="228"/>
      <c r="N907" s="229"/>
      <c r="O907" s="229"/>
      <c r="P907" s="229"/>
      <c r="Q907" s="229"/>
      <c r="R907" s="229"/>
      <c r="S907" s="229"/>
      <c r="T907" s="230"/>
      <c r="AT907" s="231" t="s">
        <v>161</v>
      </c>
      <c r="AU907" s="231" t="s">
        <v>85</v>
      </c>
      <c r="AV907" s="14" t="s">
        <v>157</v>
      </c>
      <c r="AW907" s="14" t="s">
        <v>33</v>
      </c>
      <c r="AX907" s="14" t="s">
        <v>83</v>
      </c>
      <c r="AY907" s="231" t="s">
        <v>150</v>
      </c>
    </row>
    <row r="908" spans="1:65" s="2" customFormat="1" ht="16.5" customHeight="1">
      <c r="A908" s="35"/>
      <c r="B908" s="36"/>
      <c r="C908" s="192" t="s">
        <v>1254</v>
      </c>
      <c r="D908" s="192" t="s">
        <v>152</v>
      </c>
      <c r="E908" s="193" t="s">
        <v>1255</v>
      </c>
      <c r="F908" s="194" t="s">
        <v>1256</v>
      </c>
      <c r="G908" s="195" t="s">
        <v>490</v>
      </c>
      <c r="H908" s="196">
        <v>1</v>
      </c>
      <c r="I908" s="197"/>
      <c r="J908" s="198">
        <f>ROUND(I908*H908,2)</f>
        <v>0</v>
      </c>
      <c r="K908" s="194" t="s">
        <v>156</v>
      </c>
      <c r="L908" s="40"/>
      <c r="M908" s="199" t="s">
        <v>1</v>
      </c>
      <c r="N908" s="200" t="s">
        <v>41</v>
      </c>
      <c r="O908" s="72"/>
      <c r="P908" s="201">
        <f>O908*H908</f>
        <v>0</v>
      </c>
      <c r="Q908" s="201">
        <v>0</v>
      </c>
      <c r="R908" s="201">
        <f>Q908*H908</f>
        <v>0</v>
      </c>
      <c r="S908" s="201">
        <v>0</v>
      </c>
      <c r="T908" s="202">
        <f>S908*H908</f>
        <v>0</v>
      </c>
      <c r="U908" s="35"/>
      <c r="V908" s="35"/>
      <c r="W908" s="35"/>
      <c r="X908" s="35"/>
      <c r="Y908" s="35"/>
      <c r="Z908" s="35"/>
      <c r="AA908" s="35"/>
      <c r="AB908" s="35"/>
      <c r="AC908" s="35"/>
      <c r="AD908" s="35"/>
      <c r="AE908" s="35"/>
      <c r="AR908" s="203" t="s">
        <v>350</v>
      </c>
      <c r="AT908" s="203" t="s">
        <v>152</v>
      </c>
      <c r="AU908" s="203" t="s">
        <v>85</v>
      </c>
      <c r="AY908" s="18" t="s">
        <v>150</v>
      </c>
      <c r="BE908" s="204">
        <f>IF(N908="základní",J908,0)</f>
        <v>0</v>
      </c>
      <c r="BF908" s="204">
        <f>IF(N908="snížená",J908,0)</f>
        <v>0</v>
      </c>
      <c r="BG908" s="204">
        <f>IF(N908="zákl. přenesená",J908,0)</f>
        <v>0</v>
      </c>
      <c r="BH908" s="204">
        <f>IF(N908="sníž. přenesená",J908,0)</f>
        <v>0</v>
      </c>
      <c r="BI908" s="204">
        <f>IF(N908="nulová",J908,0)</f>
        <v>0</v>
      </c>
      <c r="BJ908" s="18" t="s">
        <v>83</v>
      </c>
      <c r="BK908" s="204">
        <f>ROUND(I908*H908,2)</f>
        <v>0</v>
      </c>
      <c r="BL908" s="18" t="s">
        <v>350</v>
      </c>
      <c r="BM908" s="203" t="s">
        <v>1257</v>
      </c>
    </row>
    <row r="909" spans="1:65" s="2" customFormat="1">
      <c r="A909" s="35"/>
      <c r="B909" s="36"/>
      <c r="C909" s="37"/>
      <c r="D909" s="205" t="s">
        <v>159</v>
      </c>
      <c r="E909" s="37"/>
      <c r="F909" s="206" t="s">
        <v>1256</v>
      </c>
      <c r="G909" s="37"/>
      <c r="H909" s="37"/>
      <c r="I909" s="207"/>
      <c r="J909" s="37"/>
      <c r="K909" s="37"/>
      <c r="L909" s="40"/>
      <c r="M909" s="208"/>
      <c r="N909" s="209"/>
      <c r="O909" s="72"/>
      <c r="P909" s="72"/>
      <c r="Q909" s="72"/>
      <c r="R909" s="72"/>
      <c r="S909" s="72"/>
      <c r="T909" s="73"/>
      <c r="U909" s="35"/>
      <c r="V909" s="35"/>
      <c r="W909" s="35"/>
      <c r="X909" s="35"/>
      <c r="Y909" s="35"/>
      <c r="Z909" s="35"/>
      <c r="AA909" s="35"/>
      <c r="AB909" s="35"/>
      <c r="AC909" s="35"/>
      <c r="AD909" s="35"/>
      <c r="AE909" s="35"/>
      <c r="AT909" s="18" t="s">
        <v>159</v>
      </c>
      <c r="AU909" s="18" t="s">
        <v>85</v>
      </c>
    </row>
    <row r="910" spans="1:65" s="2" customFormat="1" ht="24.2" customHeight="1">
      <c r="A910" s="35"/>
      <c r="B910" s="36"/>
      <c r="C910" s="246" t="s">
        <v>1258</v>
      </c>
      <c r="D910" s="246" t="s">
        <v>289</v>
      </c>
      <c r="E910" s="247" t="s">
        <v>1259</v>
      </c>
      <c r="F910" s="248" t="s">
        <v>1260</v>
      </c>
      <c r="G910" s="249" t="s">
        <v>490</v>
      </c>
      <c r="H910" s="250">
        <v>1</v>
      </c>
      <c r="I910" s="251"/>
      <c r="J910" s="252">
        <f>ROUND(I910*H910,2)</f>
        <v>0</v>
      </c>
      <c r="K910" s="248" t="s">
        <v>321</v>
      </c>
      <c r="L910" s="253"/>
      <c r="M910" s="254" t="s">
        <v>1</v>
      </c>
      <c r="N910" s="255" t="s">
        <v>41</v>
      </c>
      <c r="O910" s="72"/>
      <c r="P910" s="201">
        <f>O910*H910</f>
        <v>0</v>
      </c>
      <c r="Q910" s="201">
        <v>0</v>
      </c>
      <c r="R910" s="201">
        <f>Q910*H910</f>
        <v>0</v>
      </c>
      <c r="S910" s="201">
        <v>0</v>
      </c>
      <c r="T910" s="202">
        <f>S910*H910</f>
        <v>0</v>
      </c>
      <c r="U910" s="35"/>
      <c r="V910" s="35"/>
      <c r="W910" s="35"/>
      <c r="X910" s="35"/>
      <c r="Y910" s="35"/>
      <c r="Z910" s="35"/>
      <c r="AA910" s="35"/>
      <c r="AB910" s="35"/>
      <c r="AC910" s="35"/>
      <c r="AD910" s="35"/>
      <c r="AE910" s="35"/>
      <c r="AR910" s="203" t="s">
        <v>475</v>
      </c>
      <c r="AT910" s="203" t="s">
        <v>289</v>
      </c>
      <c r="AU910" s="203" t="s">
        <v>85</v>
      </c>
      <c r="AY910" s="18" t="s">
        <v>150</v>
      </c>
      <c r="BE910" s="204">
        <f>IF(N910="základní",J910,0)</f>
        <v>0</v>
      </c>
      <c r="BF910" s="204">
        <f>IF(N910="snížená",J910,0)</f>
        <v>0</v>
      </c>
      <c r="BG910" s="204">
        <f>IF(N910="zákl. přenesená",J910,0)</f>
        <v>0</v>
      </c>
      <c r="BH910" s="204">
        <f>IF(N910="sníž. přenesená",J910,0)</f>
        <v>0</v>
      </c>
      <c r="BI910" s="204">
        <f>IF(N910="nulová",J910,0)</f>
        <v>0</v>
      </c>
      <c r="BJ910" s="18" t="s">
        <v>83</v>
      </c>
      <c r="BK910" s="204">
        <f>ROUND(I910*H910,2)</f>
        <v>0</v>
      </c>
      <c r="BL910" s="18" t="s">
        <v>350</v>
      </c>
      <c r="BM910" s="203" t="s">
        <v>1261</v>
      </c>
    </row>
    <row r="911" spans="1:65" s="2" customFormat="1">
      <c r="A911" s="35"/>
      <c r="B911" s="36"/>
      <c r="C911" s="37"/>
      <c r="D911" s="205" t="s">
        <v>159</v>
      </c>
      <c r="E911" s="37"/>
      <c r="F911" s="206" t="s">
        <v>1260</v>
      </c>
      <c r="G911" s="37"/>
      <c r="H911" s="37"/>
      <c r="I911" s="207"/>
      <c r="J911" s="37"/>
      <c r="K911" s="37"/>
      <c r="L911" s="40"/>
      <c r="M911" s="208"/>
      <c r="N911" s="209"/>
      <c r="O911" s="72"/>
      <c r="P911" s="72"/>
      <c r="Q911" s="72"/>
      <c r="R911" s="72"/>
      <c r="S911" s="72"/>
      <c r="T911" s="73"/>
      <c r="U911" s="35"/>
      <c r="V911" s="35"/>
      <c r="W911" s="35"/>
      <c r="X911" s="35"/>
      <c r="Y911" s="35"/>
      <c r="Z911" s="35"/>
      <c r="AA911" s="35"/>
      <c r="AB911" s="35"/>
      <c r="AC911" s="35"/>
      <c r="AD911" s="35"/>
      <c r="AE911" s="35"/>
      <c r="AT911" s="18" t="s">
        <v>159</v>
      </c>
      <c r="AU911" s="18" t="s">
        <v>85</v>
      </c>
    </row>
    <row r="912" spans="1:65" s="2" customFormat="1" ht="19.5">
      <c r="A912" s="35"/>
      <c r="B912" s="36"/>
      <c r="C912" s="37"/>
      <c r="D912" s="205" t="s">
        <v>499</v>
      </c>
      <c r="E912" s="37"/>
      <c r="F912" s="256" t="s">
        <v>500</v>
      </c>
      <c r="G912" s="37"/>
      <c r="H912" s="37"/>
      <c r="I912" s="207"/>
      <c r="J912" s="37"/>
      <c r="K912" s="37"/>
      <c r="L912" s="40"/>
      <c r="M912" s="208"/>
      <c r="N912" s="209"/>
      <c r="O912" s="72"/>
      <c r="P912" s="72"/>
      <c r="Q912" s="72"/>
      <c r="R912" s="72"/>
      <c r="S912" s="72"/>
      <c r="T912" s="73"/>
      <c r="U912" s="35"/>
      <c r="V912" s="35"/>
      <c r="W912" s="35"/>
      <c r="X912" s="35"/>
      <c r="Y912" s="35"/>
      <c r="Z912" s="35"/>
      <c r="AA912" s="35"/>
      <c r="AB912" s="35"/>
      <c r="AC912" s="35"/>
      <c r="AD912" s="35"/>
      <c r="AE912" s="35"/>
      <c r="AT912" s="18" t="s">
        <v>499</v>
      </c>
      <c r="AU912" s="18" t="s">
        <v>85</v>
      </c>
    </row>
    <row r="913" spans="1:65" s="13" customFormat="1">
      <c r="B913" s="210"/>
      <c r="C913" s="211"/>
      <c r="D913" s="205" t="s">
        <v>161</v>
      </c>
      <c r="E913" s="212" t="s">
        <v>1</v>
      </c>
      <c r="F913" s="213" t="s">
        <v>1139</v>
      </c>
      <c r="G913" s="211"/>
      <c r="H913" s="214">
        <v>1</v>
      </c>
      <c r="I913" s="215"/>
      <c r="J913" s="211"/>
      <c r="K913" s="211"/>
      <c r="L913" s="216"/>
      <c r="M913" s="217"/>
      <c r="N913" s="218"/>
      <c r="O913" s="218"/>
      <c r="P913" s="218"/>
      <c r="Q913" s="218"/>
      <c r="R913" s="218"/>
      <c r="S913" s="218"/>
      <c r="T913" s="219"/>
      <c r="AT913" s="220" t="s">
        <v>161</v>
      </c>
      <c r="AU913" s="220" t="s">
        <v>85</v>
      </c>
      <c r="AV913" s="13" t="s">
        <v>85</v>
      </c>
      <c r="AW913" s="13" t="s">
        <v>33</v>
      </c>
      <c r="AX913" s="13" t="s">
        <v>76</v>
      </c>
      <c r="AY913" s="220" t="s">
        <v>150</v>
      </c>
    </row>
    <row r="914" spans="1:65" s="14" customFormat="1">
      <c r="B914" s="221"/>
      <c r="C914" s="222"/>
      <c r="D914" s="205" t="s">
        <v>161</v>
      </c>
      <c r="E914" s="223" t="s">
        <v>1</v>
      </c>
      <c r="F914" s="224" t="s">
        <v>163</v>
      </c>
      <c r="G914" s="222"/>
      <c r="H914" s="225">
        <v>1</v>
      </c>
      <c r="I914" s="226"/>
      <c r="J914" s="222"/>
      <c r="K914" s="222"/>
      <c r="L914" s="227"/>
      <c r="M914" s="228"/>
      <c r="N914" s="229"/>
      <c r="O914" s="229"/>
      <c r="P914" s="229"/>
      <c r="Q914" s="229"/>
      <c r="R914" s="229"/>
      <c r="S914" s="229"/>
      <c r="T914" s="230"/>
      <c r="AT914" s="231" t="s">
        <v>161</v>
      </c>
      <c r="AU914" s="231" t="s">
        <v>85</v>
      </c>
      <c r="AV914" s="14" t="s">
        <v>157</v>
      </c>
      <c r="AW914" s="14" t="s">
        <v>33</v>
      </c>
      <c r="AX914" s="14" t="s">
        <v>83</v>
      </c>
      <c r="AY914" s="231" t="s">
        <v>150</v>
      </c>
    </row>
    <row r="915" spans="1:65" s="2" customFormat="1" ht="21.75" customHeight="1">
      <c r="A915" s="35"/>
      <c r="B915" s="36"/>
      <c r="C915" s="192" t="s">
        <v>1262</v>
      </c>
      <c r="D915" s="192" t="s">
        <v>152</v>
      </c>
      <c r="E915" s="193" t="s">
        <v>1263</v>
      </c>
      <c r="F915" s="194" t="s">
        <v>1264</v>
      </c>
      <c r="G915" s="195" t="s">
        <v>490</v>
      </c>
      <c r="H915" s="196">
        <v>4</v>
      </c>
      <c r="I915" s="197"/>
      <c r="J915" s="198">
        <f>ROUND(I915*H915,2)</f>
        <v>0</v>
      </c>
      <c r="K915" s="194" t="s">
        <v>156</v>
      </c>
      <c r="L915" s="40"/>
      <c r="M915" s="199" t="s">
        <v>1</v>
      </c>
      <c r="N915" s="200" t="s">
        <v>41</v>
      </c>
      <c r="O915" s="72"/>
      <c r="P915" s="201">
        <f>O915*H915</f>
        <v>0</v>
      </c>
      <c r="Q915" s="201">
        <v>3.3E-4</v>
      </c>
      <c r="R915" s="201">
        <f>Q915*H915</f>
        <v>1.32E-3</v>
      </c>
      <c r="S915" s="201">
        <v>0</v>
      </c>
      <c r="T915" s="202">
        <f>S915*H915</f>
        <v>0</v>
      </c>
      <c r="U915" s="35"/>
      <c r="V915" s="35"/>
      <c r="W915" s="35"/>
      <c r="X915" s="35"/>
      <c r="Y915" s="35"/>
      <c r="Z915" s="35"/>
      <c r="AA915" s="35"/>
      <c r="AB915" s="35"/>
      <c r="AC915" s="35"/>
      <c r="AD915" s="35"/>
      <c r="AE915" s="35"/>
      <c r="AR915" s="203" t="s">
        <v>350</v>
      </c>
      <c r="AT915" s="203" t="s">
        <v>152</v>
      </c>
      <c r="AU915" s="203" t="s">
        <v>85</v>
      </c>
      <c r="AY915" s="18" t="s">
        <v>150</v>
      </c>
      <c r="BE915" s="204">
        <f>IF(N915="základní",J915,0)</f>
        <v>0</v>
      </c>
      <c r="BF915" s="204">
        <f>IF(N915="snížená",J915,0)</f>
        <v>0</v>
      </c>
      <c r="BG915" s="204">
        <f>IF(N915="zákl. přenesená",J915,0)</f>
        <v>0</v>
      </c>
      <c r="BH915" s="204">
        <f>IF(N915="sníž. přenesená",J915,0)</f>
        <v>0</v>
      </c>
      <c r="BI915" s="204">
        <f>IF(N915="nulová",J915,0)</f>
        <v>0</v>
      </c>
      <c r="BJ915" s="18" t="s">
        <v>83</v>
      </c>
      <c r="BK915" s="204">
        <f>ROUND(I915*H915,2)</f>
        <v>0</v>
      </c>
      <c r="BL915" s="18" t="s">
        <v>350</v>
      </c>
      <c r="BM915" s="203" t="s">
        <v>1265</v>
      </c>
    </row>
    <row r="916" spans="1:65" s="2" customFormat="1">
      <c r="A916" s="35"/>
      <c r="B916" s="36"/>
      <c r="C916" s="37"/>
      <c r="D916" s="205" t="s">
        <v>159</v>
      </c>
      <c r="E916" s="37"/>
      <c r="F916" s="206" t="s">
        <v>1266</v>
      </c>
      <c r="G916" s="37"/>
      <c r="H916" s="37"/>
      <c r="I916" s="207"/>
      <c r="J916" s="37"/>
      <c r="K916" s="37"/>
      <c r="L916" s="40"/>
      <c r="M916" s="208"/>
      <c r="N916" s="209"/>
      <c r="O916" s="72"/>
      <c r="P916" s="72"/>
      <c r="Q916" s="72"/>
      <c r="R916" s="72"/>
      <c r="S916" s="72"/>
      <c r="T916" s="73"/>
      <c r="U916" s="35"/>
      <c r="V916" s="35"/>
      <c r="W916" s="35"/>
      <c r="X916" s="35"/>
      <c r="Y916" s="35"/>
      <c r="Z916" s="35"/>
      <c r="AA916" s="35"/>
      <c r="AB916" s="35"/>
      <c r="AC916" s="35"/>
      <c r="AD916" s="35"/>
      <c r="AE916" s="35"/>
      <c r="AT916" s="18" t="s">
        <v>159</v>
      </c>
      <c r="AU916" s="18" t="s">
        <v>85</v>
      </c>
    </row>
    <row r="917" spans="1:65" s="2" customFormat="1" ht="24.2" customHeight="1">
      <c r="A917" s="35"/>
      <c r="B917" s="36"/>
      <c r="C917" s="246" t="s">
        <v>1267</v>
      </c>
      <c r="D917" s="246" t="s">
        <v>289</v>
      </c>
      <c r="E917" s="247" t="s">
        <v>1268</v>
      </c>
      <c r="F917" s="248" t="s">
        <v>1269</v>
      </c>
      <c r="G917" s="249" t="s">
        <v>490</v>
      </c>
      <c r="H917" s="250">
        <v>4</v>
      </c>
      <c r="I917" s="251"/>
      <c r="J917" s="252">
        <f>ROUND(I917*H917,2)</f>
        <v>0</v>
      </c>
      <c r="K917" s="248" t="s">
        <v>321</v>
      </c>
      <c r="L917" s="253"/>
      <c r="M917" s="254" t="s">
        <v>1</v>
      </c>
      <c r="N917" s="255" t="s">
        <v>41</v>
      </c>
      <c r="O917" s="72"/>
      <c r="P917" s="201">
        <f>O917*H917</f>
        <v>0</v>
      </c>
      <c r="Q917" s="201">
        <v>0</v>
      </c>
      <c r="R917" s="201">
        <f>Q917*H917</f>
        <v>0</v>
      </c>
      <c r="S917" s="201">
        <v>0</v>
      </c>
      <c r="T917" s="202">
        <f>S917*H917</f>
        <v>0</v>
      </c>
      <c r="U917" s="35"/>
      <c r="V917" s="35"/>
      <c r="W917" s="35"/>
      <c r="X917" s="35"/>
      <c r="Y917" s="35"/>
      <c r="Z917" s="35"/>
      <c r="AA917" s="35"/>
      <c r="AB917" s="35"/>
      <c r="AC917" s="35"/>
      <c r="AD917" s="35"/>
      <c r="AE917" s="35"/>
      <c r="AR917" s="203" t="s">
        <v>475</v>
      </c>
      <c r="AT917" s="203" t="s">
        <v>289</v>
      </c>
      <c r="AU917" s="203" t="s">
        <v>85</v>
      </c>
      <c r="AY917" s="18" t="s">
        <v>150</v>
      </c>
      <c r="BE917" s="204">
        <f>IF(N917="základní",J917,0)</f>
        <v>0</v>
      </c>
      <c r="BF917" s="204">
        <f>IF(N917="snížená",J917,0)</f>
        <v>0</v>
      </c>
      <c r="BG917" s="204">
        <f>IF(N917="zákl. přenesená",J917,0)</f>
        <v>0</v>
      </c>
      <c r="BH917" s="204">
        <f>IF(N917="sníž. přenesená",J917,0)</f>
        <v>0</v>
      </c>
      <c r="BI917" s="204">
        <f>IF(N917="nulová",J917,0)</f>
        <v>0</v>
      </c>
      <c r="BJ917" s="18" t="s">
        <v>83</v>
      </c>
      <c r="BK917" s="204">
        <f>ROUND(I917*H917,2)</f>
        <v>0</v>
      </c>
      <c r="BL917" s="18" t="s">
        <v>350</v>
      </c>
      <c r="BM917" s="203" t="s">
        <v>1270</v>
      </c>
    </row>
    <row r="918" spans="1:65" s="2" customFormat="1" ht="19.5">
      <c r="A918" s="35"/>
      <c r="B918" s="36"/>
      <c r="C918" s="37"/>
      <c r="D918" s="205" t="s">
        <v>159</v>
      </c>
      <c r="E918" s="37"/>
      <c r="F918" s="206" t="s">
        <v>1269</v>
      </c>
      <c r="G918" s="37"/>
      <c r="H918" s="37"/>
      <c r="I918" s="207"/>
      <c r="J918" s="37"/>
      <c r="K918" s="37"/>
      <c r="L918" s="40"/>
      <c r="M918" s="208"/>
      <c r="N918" s="209"/>
      <c r="O918" s="72"/>
      <c r="P918" s="72"/>
      <c r="Q918" s="72"/>
      <c r="R918" s="72"/>
      <c r="S918" s="72"/>
      <c r="T918" s="73"/>
      <c r="U918" s="35"/>
      <c r="V918" s="35"/>
      <c r="W918" s="35"/>
      <c r="X918" s="35"/>
      <c r="Y918" s="35"/>
      <c r="Z918" s="35"/>
      <c r="AA918" s="35"/>
      <c r="AB918" s="35"/>
      <c r="AC918" s="35"/>
      <c r="AD918" s="35"/>
      <c r="AE918" s="35"/>
      <c r="AT918" s="18" t="s">
        <v>159</v>
      </c>
      <c r="AU918" s="18" t="s">
        <v>85</v>
      </c>
    </row>
    <row r="919" spans="1:65" s="2" customFormat="1" ht="19.5">
      <c r="A919" s="35"/>
      <c r="B919" s="36"/>
      <c r="C919" s="37"/>
      <c r="D919" s="205" t="s">
        <v>499</v>
      </c>
      <c r="E919" s="37"/>
      <c r="F919" s="256" t="s">
        <v>500</v>
      </c>
      <c r="G919" s="37"/>
      <c r="H919" s="37"/>
      <c r="I919" s="207"/>
      <c r="J919" s="37"/>
      <c r="K919" s="37"/>
      <c r="L919" s="40"/>
      <c r="M919" s="208"/>
      <c r="N919" s="209"/>
      <c r="O919" s="72"/>
      <c r="P919" s="72"/>
      <c r="Q919" s="72"/>
      <c r="R919" s="72"/>
      <c r="S919" s="72"/>
      <c r="T919" s="73"/>
      <c r="U919" s="35"/>
      <c r="V919" s="35"/>
      <c r="W919" s="35"/>
      <c r="X919" s="35"/>
      <c r="Y919" s="35"/>
      <c r="Z919" s="35"/>
      <c r="AA919" s="35"/>
      <c r="AB919" s="35"/>
      <c r="AC919" s="35"/>
      <c r="AD919" s="35"/>
      <c r="AE919" s="35"/>
      <c r="AT919" s="18" t="s">
        <v>499</v>
      </c>
      <c r="AU919" s="18" t="s">
        <v>85</v>
      </c>
    </row>
    <row r="920" spans="1:65" s="13" customFormat="1">
      <c r="B920" s="210"/>
      <c r="C920" s="211"/>
      <c r="D920" s="205" t="s">
        <v>161</v>
      </c>
      <c r="E920" s="212" t="s">
        <v>1</v>
      </c>
      <c r="F920" s="213" t="s">
        <v>1271</v>
      </c>
      <c r="G920" s="211"/>
      <c r="H920" s="214">
        <v>3</v>
      </c>
      <c r="I920" s="215"/>
      <c r="J920" s="211"/>
      <c r="K920" s="211"/>
      <c r="L920" s="216"/>
      <c r="M920" s="217"/>
      <c r="N920" s="218"/>
      <c r="O920" s="218"/>
      <c r="P920" s="218"/>
      <c r="Q920" s="218"/>
      <c r="R920" s="218"/>
      <c r="S920" s="218"/>
      <c r="T920" s="219"/>
      <c r="AT920" s="220" t="s">
        <v>161</v>
      </c>
      <c r="AU920" s="220" t="s">
        <v>85</v>
      </c>
      <c r="AV920" s="13" t="s">
        <v>85</v>
      </c>
      <c r="AW920" s="13" t="s">
        <v>33</v>
      </c>
      <c r="AX920" s="13" t="s">
        <v>76</v>
      </c>
      <c r="AY920" s="220" t="s">
        <v>150</v>
      </c>
    </row>
    <row r="921" spans="1:65" s="13" customFormat="1">
      <c r="B921" s="210"/>
      <c r="C921" s="211"/>
      <c r="D921" s="205" t="s">
        <v>161</v>
      </c>
      <c r="E921" s="212" t="s">
        <v>1</v>
      </c>
      <c r="F921" s="213" t="s">
        <v>494</v>
      </c>
      <c r="G921" s="211"/>
      <c r="H921" s="214">
        <v>1</v>
      </c>
      <c r="I921" s="215"/>
      <c r="J921" s="211"/>
      <c r="K921" s="211"/>
      <c r="L921" s="216"/>
      <c r="M921" s="217"/>
      <c r="N921" s="218"/>
      <c r="O921" s="218"/>
      <c r="P921" s="218"/>
      <c r="Q921" s="218"/>
      <c r="R921" s="218"/>
      <c r="S921" s="218"/>
      <c r="T921" s="219"/>
      <c r="AT921" s="220" t="s">
        <v>161</v>
      </c>
      <c r="AU921" s="220" t="s">
        <v>85</v>
      </c>
      <c r="AV921" s="13" t="s">
        <v>85</v>
      </c>
      <c r="AW921" s="13" t="s">
        <v>33</v>
      </c>
      <c r="AX921" s="13" t="s">
        <v>76</v>
      </c>
      <c r="AY921" s="220" t="s">
        <v>150</v>
      </c>
    </row>
    <row r="922" spans="1:65" s="14" customFormat="1">
      <c r="B922" s="221"/>
      <c r="C922" s="222"/>
      <c r="D922" s="205" t="s">
        <v>161</v>
      </c>
      <c r="E922" s="223" t="s">
        <v>1</v>
      </c>
      <c r="F922" s="224" t="s">
        <v>163</v>
      </c>
      <c r="G922" s="222"/>
      <c r="H922" s="225">
        <v>4</v>
      </c>
      <c r="I922" s="226"/>
      <c r="J922" s="222"/>
      <c r="K922" s="222"/>
      <c r="L922" s="227"/>
      <c r="M922" s="228"/>
      <c r="N922" s="229"/>
      <c r="O922" s="229"/>
      <c r="P922" s="229"/>
      <c r="Q922" s="229"/>
      <c r="R922" s="229"/>
      <c r="S922" s="229"/>
      <c r="T922" s="230"/>
      <c r="AT922" s="231" t="s">
        <v>161</v>
      </c>
      <c r="AU922" s="231" t="s">
        <v>85</v>
      </c>
      <c r="AV922" s="14" t="s">
        <v>157</v>
      </c>
      <c r="AW922" s="14" t="s">
        <v>33</v>
      </c>
      <c r="AX922" s="14" t="s">
        <v>83</v>
      </c>
      <c r="AY922" s="231" t="s">
        <v>150</v>
      </c>
    </row>
    <row r="923" spans="1:65" s="2" customFormat="1" ht="24.2" customHeight="1">
      <c r="A923" s="35"/>
      <c r="B923" s="36"/>
      <c r="C923" s="192" t="s">
        <v>1272</v>
      </c>
      <c r="D923" s="192" t="s">
        <v>152</v>
      </c>
      <c r="E923" s="193" t="s">
        <v>1273</v>
      </c>
      <c r="F923" s="194" t="s">
        <v>1274</v>
      </c>
      <c r="G923" s="195" t="s">
        <v>490</v>
      </c>
      <c r="H923" s="196">
        <v>1</v>
      </c>
      <c r="I923" s="197"/>
      <c r="J923" s="198">
        <f>ROUND(I923*H923,2)</f>
        <v>0</v>
      </c>
      <c r="K923" s="194" t="s">
        <v>156</v>
      </c>
      <c r="L923" s="40"/>
      <c r="M923" s="199" t="s">
        <v>1</v>
      </c>
      <c r="N923" s="200" t="s">
        <v>41</v>
      </c>
      <c r="O923" s="72"/>
      <c r="P923" s="201">
        <f>O923*H923</f>
        <v>0</v>
      </c>
      <c r="Q923" s="201">
        <v>6.6E-4</v>
      </c>
      <c r="R923" s="201">
        <f>Q923*H923</f>
        <v>6.6E-4</v>
      </c>
      <c r="S923" s="201">
        <v>0</v>
      </c>
      <c r="T923" s="202">
        <f>S923*H923</f>
        <v>0</v>
      </c>
      <c r="U923" s="35"/>
      <c r="V923" s="35"/>
      <c r="W923" s="35"/>
      <c r="X923" s="35"/>
      <c r="Y923" s="35"/>
      <c r="Z923" s="35"/>
      <c r="AA923" s="35"/>
      <c r="AB923" s="35"/>
      <c r="AC923" s="35"/>
      <c r="AD923" s="35"/>
      <c r="AE923" s="35"/>
      <c r="AR923" s="203" t="s">
        <v>350</v>
      </c>
      <c r="AT923" s="203" t="s">
        <v>152</v>
      </c>
      <c r="AU923" s="203" t="s">
        <v>85</v>
      </c>
      <c r="AY923" s="18" t="s">
        <v>150</v>
      </c>
      <c r="BE923" s="204">
        <f>IF(N923="základní",J923,0)</f>
        <v>0</v>
      </c>
      <c r="BF923" s="204">
        <f>IF(N923="snížená",J923,0)</f>
        <v>0</v>
      </c>
      <c r="BG923" s="204">
        <f>IF(N923="zákl. přenesená",J923,0)</f>
        <v>0</v>
      </c>
      <c r="BH923" s="204">
        <f>IF(N923="sníž. přenesená",J923,0)</f>
        <v>0</v>
      </c>
      <c r="BI923" s="204">
        <f>IF(N923="nulová",J923,0)</f>
        <v>0</v>
      </c>
      <c r="BJ923" s="18" t="s">
        <v>83</v>
      </c>
      <c r="BK923" s="204">
        <f>ROUND(I923*H923,2)</f>
        <v>0</v>
      </c>
      <c r="BL923" s="18" t="s">
        <v>350</v>
      </c>
      <c r="BM923" s="203" t="s">
        <v>1275</v>
      </c>
    </row>
    <row r="924" spans="1:65" s="2" customFormat="1" ht="19.5">
      <c r="A924" s="35"/>
      <c r="B924" s="36"/>
      <c r="C924" s="37"/>
      <c r="D924" s="205" t="s">
        <v>159</v>
      </c>
      <c r="E924" s="37"/>
      <c r="F924" s="206" t="s">
        <v>1276</v>
      </c>
      <c r="G924" s="37"/>
      <c r="H924" s="37"/>
      <c r="I924" s="207"/>
      <c r="J924" s="37"/>
      <c r="K924" s="37"/>
      <c r="L924" s="40"/>
      <c r="M924" s="208"/>
      <c r="N924" s="209"/>
      <c r="O924" s="72"/>
      <c r="P924" s="72"/>
      <c r="Q924" s="72"/>
      <c r="R924" s="72"/>
      <c r="S924" s="72"/>
      <c r="T924" s="73"/>
      <c r="U924" s="35"/>
      <c r="V924" s="35"/>
      <c r="W924" s="35"/>
      <c r="X924" s="35"/>
      <c r="Y924" s="35"/>
      <c r="Z924" s="35"/>
      <c r="AA924" s="35"/>
      <c r="AB924" s="35"/>
      <c r="AC924" s="35"/>
      <c r="AD924" s="35"/>
      <c r="AE924" s="35"/>
      <c r="AT924" s="18" t="s">
        <v>159</v>
      </c>
      <c r="AU924" s="18" t="s">
        <v>85</v>
      </c>
    </row>
    <row r="925" spans="1:65" s="2" customFormat="1" ht="24.2" customHeight="1">
      <c r="A925" s="35"/>
      <c r="B925" s="36"/>
      <c r="C925" s="246" t="s">
        <v>1277</v>
      </c>
      <c r="D925" s="246" t="s">
        <v>289</v>
      </c>
      <c r="E925" s="247" t="s">
        <v>1278</v>
      </c>
      <c r="F925" s="248" t="s">
        <v>1279</v>
      </c>
      <c r="G925" s="249" t="s">
        <v>490</v>
      </c>
      <c r="H925" s="250">
        <v>2</v>
      </c>
      <c r="I925" s="251"/>
      <c r="J925" s="252">
        <f>ROUND(I925*H925,2)</f>
        <v>0</v>
      </c>
      <c r="K925" s="248" t="s">
        <v>321</v>
      </c>
      <c r="L925" s="253"/>
      <c r="M925" s="254" t="s">
        <v>1</v>
      </c>
      <c r="N925" s="255" t="s">
        <v>41</v>
      </c>
      <c r="O925" s="72"/>
      <c r="P925" s="201">
        <f>O925*H925</f>
        <v>0</v>
      </c>
      <c r="Q925" s="201">
        <v>0</v>
      </c>
      <c r="R925" s="201">
        <f>Q925*H925</f>
        <v>0</v>
      </c>
      <c r="S925" s="201">
        <v>0</v>
      </c>
      <c r="T925" s="202">
        <f>S925*H925</f>
        <v>0</v>
      </c>
      <c r="U925" s="35"/>
      <c r="V925" s="35"/>
      <c r="W925" s="35"/>
      <c r="X925" s="35"/>
      <c r="Y925" s="35"/>
      <c r="Z925" s="35"/>
      <c r="AA925" s="35"/>
      <c r="AB925" s="35"/>
      <c r="AC925" s="35"/>
      <c r="AD925" s="35"/>
      <c r="AE925" s="35"/>
      <c r="AR925" s="203" t="s">
        <v>475</v>
      </c>
      <c r="AT925" s="203" t="s">
        <v>289</v>
      </c>
      <c r="AU925" s="203" t="s">
        <v>85</v>
      </c>
      <c r="AY925" s="18" t="s">
        <v>150</v>
      </c>
      <c r="BE925" s="204">
        <f>IF(N925="základní",J925,0)</f>
        <v>0</v>
      </c>
      <c r="BF925" s="204">
        <f>IF(N925="snížená",J925,0)</f>
        <v>0</v>
      </c>
      <c r="BG925" s="204">
        <f>IF(N925="zákl. přenesená",J925,0)</f>
        <v>0</v>
      </c>
      <c r="BH925" s="204">
        <f>IF(N925="sníž. přenesená",J925,0)</f>
        <v>0</v>
      </c>
      <c r="BI925" s="204">
        <f>IF(N925="nulová",J925,0)</f>
        <v>0</v>
      </c>
      <c r="BJ925" s="18" t="s">
        <v>83</v>
      </c>
      <c r="BK925" s="204">
        <f>ROUND(I925*H925,2)</f>
        <v>0</v>
      </c>
      <c r="BL925" s="18" t="s">
        <v>350</v>
      </c>
      <c r="BM925" s="203" t="s">
        <v>1280</v>
      </c>
    </row>
    <row r="926" spans="1:65" s="2" customFormat="1" ht="19.5">
      <c r="A926" s="35"/>
      <c r="B926" s="36"/>
      <c r="C926" s="37"/>
      <c r="D926" s="205" t="s">
        <v>159</v>
      </c>
      <c r="E926" s="37"/>
      <c r="F926" s="206" t="s">
        <v>1279</v>
      </c>
      <c r="G926" s="37"/>
      <c r="H926" s="37"/>
      <c r="I926" s="207"/>
      <c r="J926" s="37"/>
      <c r="K926" s="37"/>
      <c r="L926" s="40"/>
      <c r="M926" s="208"/>
      <c r="N926" s="209"/>
      <c r="O926" s="72"/>
      <c r="P926" s="72"/>
      <c r="Q926" s="72"/>
      <c r="R926" s="72"/>
      <c r="S926" s="72"/>
      <c r="T926" s="73"/>
      <c r="U926" s="35"/>
      <c r="V926" s="35"/>
      <c r="W926" s="35"/>
      <c r="X926" s="35"/>
      <c r="Y926" s="35"/>
      <c r="Z926" s="35"/>
      <c r="AA926" s="35"/>
      <c r="AB926" s="35"/>
      <c r="AC926" s="35"/>
      <c r="AD926" s="35"/>
      <c r="AE926" s="35"/>
      <c r="AT926" s="18" t="s">
        <v>159</v>
      </c>
      <c r="AU926" s="18" t="s">
        <v>85</v>
      </c>
    </row>
    <row r="927" spans="1:65" s="2" customFormat="1" ht="19.5">
      <c r="A927" s="35"/>
      <c r="B927" s="36"/>
      <c r="C927" s="37"/>
      <c r="D927" s="205" t="s">
        <v>499</v>
      </c>
      <c r="E927" s="37"/>
      <c r="F927" s="256" t="s">
        <v>500</v>
      </c>
      <c r="G927" s="37"/>
      <c r="H927" s="37"/>
      <c r="I927" s="207"/>
      <c r="J927" s="37"/>
      <c r="K927" s="37"/>
      <c r="L927" s="40"/>
      <c r="M927" s="208"/>
      <c r="N927" s="209"/>
      <c r="O927" s="72"/>
      <c r="P927" s="72"/>
      <c r="Q927" s="72"/>
      <c r="R927" s="72"/>
      <c r="S927" s="72"/>
      <c r="T927" s="73"/>
      <c r="U927" s="35"/>
      <c r="V927" s="35"/>
      <c r="W927" s="35"/>
      <c r="X927" s="35"/>
      <c r="Y927" s="35"/>
      <c r="Z927" s="35"/>
      <c r="AA927" s="35"/>
      <c r="AB927" s="35"/>
      <c r="AC927" s="35"/>
      <c r="AD927" s="35"/>
      <c r="AE927" s="35"/>
      <c r="AT927" s="18" t="s">
        <v>499</v>
      </c>
      <c r="AU927" s="18" t="s">
        <v>85</v>
      </c>
    </row>
    <row r="928" spans="1:65" s="13" customFormat="1">
      <c r="B928" s="210"/>
      <c r="C928" s="211"/>
      <c r="D928" s="205" t="s">
        <v>161</v>
      </c>
      <c r="E928" s="212" t="s">
        <v>1</v>
      </c>
      <c r="F928" s="213" t="s">
        <v>507</v>
      </c>
      <c r="G928" s="211"/>
      <c r="H928" s="214">
        <v>2</v>
      </c>
      <c r="I928" s="215"/>
      <c r="J928" s="211"/>
      <c r="K928" s="211"/>
      <c r="L928" s="216"/>
      <c r="M928" s="217"/>
      <c r="N928" s="218"/>
      <c r="O928" s="218"/>
      <c r="P928" s="218"/>
      <c r="Q928" s="218"/>
      <c r="R928" s="218"/>
      <c r="S928" s="218"/>
      <c r="T928" s="219"/>
      <c r="AT928" s="220" t="s">
        <v>161</v>
      </c>
      <c r="AU928" s="220" t="s">
        <v>85</v>
      </c>
      <c r="AV928" s="13" t="s">
        <v>85</v>
      </c>
      <c r="AW928" s="13" t="s">
        <v>33</v>
      </c>
      <c r="AX928" s="13" t="s">
        <v>76</v>
      </c>
      <c r="AY928" s="220" t="s">
        <v>150</v>
      </c>
    </row>
    <row r="929" spans="1:65" s="14" customFormat="1">
      <c r="B929" s="221"/>
      <c r="C929" s="222"/>
      <c r="D929" s="205" t="s">
        <v>161</v>
      </c>
      <c r="E929" s="223" t="s">
        <v>1</v>
      </c>
      <c r="F929" s="224" t="s">
        <v>163</v>
      </c>
      <c r="G929" s="222"/>
      <c r="H929" s="225">
        <v>2</v>
      </c>
      <c r="I929" s="226"/>
      <c r="J929" s="222"/>
      <c r="K929" s="222"/>
      <c r="L929" s="227"/>
      <c r="M929" s="228"/>
      <c r="N929" s="229"/>
      <c r="O929" s="229"/>
      <c r="P929" s="229"/>
      <c r="Q929" s="229"/>
      <c r="R929" s="229"/>
      <c r="S929" s="229"/>
      <c r="T929" s="230"/>
      <c r="AT929" s="231" t="s">
        <v>161</v>
      </c>
      <c r="AU929" s="231" t="s">
        <v>85</v>
      </c>
      <c r="AV929" s="14" t="s">
        <v>157</v>
      </c>
      <c r="AW929" s="14" t="s">
        <v>33</v>
      </c>
      <c r="AX929" s="14" t="s">
        <v>83</v>
      </c>
      <c r="AY929" s="231" t="s">
        <v>150</v>
      </c>
    </row>
    <row r="930" spans="1:65" s="2" customFormat="1" ht="24.2" customHeight="1">
      <c r="A930" s="35"/>
      <c r="B930" s="36"/>
      <c r="C930" s="192" t="s">
        <v>1281</v>
      </c>
      <c r="D930" s="192" t="s">
        <v>152</v>
      </c>
      <c r="E930" s="193" t="s">
        <v>1273</v>
      </c>
      <c r="F930" s="194" t="s">
        <v>1274</v>
      </c>
      <c r="G930" s="195" t="s">
        <v>490</v>
      </c>
      <c r="H930" s="196">
        <v>2</v>
      </c>
      <c r="I930" s="197"/>
      <c r="J930" s="198">
        <f>ROUND(I930*H930,2)</f>
        <v>0</v>
      </c>
      <c r="K930" s="194" t="s">
        <v>156</v>
      </c>
      <c r="L930" s="40"/>
      <c r="M930" s="199" t="s">
        <v>1</v>
      </c>
      <c r="N930" s="200" t="s">
        <v>41</v>
      </c>
      <c r="O930" s="72"/>
      <c r="P930" s="201">
        <f>O930*H930</f>
        <v>0</v>
      </c>
      <c r="Q930" s="201">
        <v>6.6E-4</v>
      </c>
      <c r="R930" s="201">
        <f>Q930*H930</f>
        <v>1.32E-3</v>
      </c>
      <c r="S930" s="201">
        <v>0</v>
      </c>
      <c r="T930" s="202">
        <f>S930*H930</f>
        <v>0</v>
      </c>
      <c r="U930" s="35"/>
      <c r="V930" s="35"/>
      <c r="W930" s="35"/>
      <c r="X930" s="35"/>
      <c r="Y930" s="35"/>
      <c r="Z930" s="35"/>
      <c r="AA930" s="35"/>
      <c r="AB930" s="35"/>
      <c r="AC930" s="35"/>
      <c r="AD930" s="35"/>
      <c r="AE930" s="35"/>
      <c r="AR930" s="203" t="s">
        <v>350</v>
      </c>
      <c r="AT930" s="203" t="s">
        <v>152</v>
      </c>
      <c r="AU930" s="203" t="s">
        <v>85</v>
      </c>
      <c r="AY930" s="18" t="s">
        <v>150</v>
      </c>
      <c r="BE930" s="204">
        <f>IF(N930="základní",J930,0)</f>
        <v>0</v>
      </c>
      <c r="BF930" s="204">
        <f>IF(N930="snížená",J930,0)</f>
        <v>0</v>
      </c>
      <c r="BG930" s="204">
        <f>IF(N930="zákl. přenesená",J930,0)</f>
        <v>0</v>
      </c>
      <c r="BH930" s="204">
        <f>IF(N930="sníž. přenesená",J930,0)</f>
        <v>0</v>
      </c>
      <c r="BI930" s="204">
        <f>IF(N930="nulová",J930,0)</f>
        <v>0</v>
      </c>
      <c r="BJ930" s="18" t="s">
        <v>83</v>
      </c>
      <c r="BK930" s="204">
        <f>ROUND(I930*H930,2)</f>
        <v>0</v>
      </c>
      <c r="BL930" s="18" t="s">
        <v>350</v>
      </c>
      <c r="BM930" s="203" t="s">
        <v>1282</v>
      </c>
    </row>
    <row r="931" spans="1:65" s="2" customFormat="1" ht="19.5">
      <c r="A931" s="35"/>
      <c r="B931" s="36"/>
      <c r="C931" s="37"/>
      <c r="D931" s="205" t="s">
        <v>159</v>
      </c>
      <c r="E931" s="37"/>
      <c r="F931" s="206" t="s">
        <v>1276</v>
      </c>
      <c r="G931" s="37"/>
      <c r="H931" s="37"/>
      <c r="I931" s="207"/>
      <c r="J931" s="37"/>
      <c r="K931" s="37"/>
      <c r="L931" s="40"/>
      <c r="M931" s="208"/>
      <c r="N931" s="209"/>
      <c r="O931" s="72"/>
      <c r="P931" s="72"/>
      <c r="Q931" s="72"/>
      <c r="R931" s="72"/>
      <c r="S931" s="72"/>
      <c r="T931" s="73"/>
      <c r="U931" s="35"/>
      <c r="V931" s="35"/>
      <c r="W931" s="35"/>
      <c r="X931" s="35"/>
      <c r="Y931" s="35"/>
      <c r="Z931" s="35"/>
      <c r="AA931" s="35"/>
      <c r="AB931" s="35"/>
      <c r="AC931" s="35"/>
      <c r="AD931" s="35"/>
      <c r="AE931" s="35"/>
      <c r="AT931" s="18" t="s">
        <v>159</v>
      </c>
      <c r="AU931" s="18" t="s">
        <v>85</v>
      </c>
    </row>
    <row r="932" spans="1:65" s="13" customFormat="1">
      <c r="B932" s="210"/>
      <c r="C932" s="211"/>
      <c r="D932" s="205" t="s">
        <v>161</v>
      </c>
      <c r="E932" s="212" t="s">
        <v>1</v>
      </c>
      <c r="F932" s="213" t="s">
        <v>1172</v>
      </c>
      <c r="G932" s="211"/>
      <c r="H932" s="214">
        <v>1</v>
      </c>
      <c r="I932" s="215"/>
      <c r="J932" s="211"/>
      <c r="K932" s="211"/>
      <c r="L932" s="216"/>
      <c r="M932" s="217"/>
      <c r="N932" s="218"/>
      <c r="O932" s="218"/>
      <c r="P932" s="218"/>
      <c r="Q932" s="218"/>
      <c r="R932" s="218"/>
      <c r="S932" s="218"/>
      <c r="T932" s="219"/>
      <c r="AT932" s="220" t="s">
        <v>161</v>
      </c>
      <c r="AU932" s="220" t="s">
        <v>85</v>
      </c>
      <c r="AV932" s="13" t="s">
        <v>85</v>
      </c>
      <c r="AW932" s="13" t="s">
        <v>33</v>
      </c>
      <c r="AX932" s="13" t="s">
        <v>76</v>
      </c>
      <c r="AY932" s="220" t="s">
        <v>150</v>
      </c>
    </row>
    <row r="933" spans="1:65" s="13" customFormat="1">
      <c r="B933" s="210"/>
      <c r="C933" s="211"/>
      <c r="D933" s="205" t="s">
        <v>161</v>
      </c>
      <c r="E933" s="212" t="s">
        <v>1</v>
      </c>
      <c r="F933" s="213" t="s">
        <v>1173</v>
      </c>
      <c r="G933" s="211"/>
      <c r="H933" s="214">
        <v>1</v>
      </c>
      <c r="I933" s="215"/>
      <c r="J933" s="211"/>
      <c r="K933" s="211"/>
      <c r="L933" s="216"/>
      <c r="M933" s="217"/>
      <c r="N933" s="218"/>
      <c r="O933" s="218"/>
      <c r="P933" s="218"/>
      <c r="Q933" s="218"/>
      <c r="R933" s="218"/>
      <c r="S933" s="218"/>
      <c r="T933" s="219"/>
      <c r="AT933" s="220" t="s">
        <v>161</v>
      </c>
      <c r="AU933" s="220" t="s">
        <v>85</v>
      </c>
      <c r="AV933" s="13" t="s">
        <v>85</v>
      </c>
      <c r="AW933" s="13" t="s">
        <v>33</v>
      </c>
      <c r="AX933" s="13" t="s">
        <v>76</v>
      </c>
      <c r="AY933" s="220" t="s">
        <v>150</v>
      </c>
    </row>
    <row r="934" spans="1:65" s="14" customFormat="1">
      <c r="B934" s="221"/>
      <c r="C934" s="222"/>
      <c r="D934" s="205" t="s">
        <v>161</v>
      </c>
      <c r="E934" s="223" t="s">
        <v>1</v>
      </c>
      <c r="F934" s="224" t="s">
        <v>163</v>
      </c>
      <c r="G934" s="222"/>
      <c r="H934" s="225">
        <v>2</v>
      </c>
      <c r="I934" s="226"/>
      <c r="J934" s="222"/>
      <c r="K934" s="222"/>
      <c r="L934" s="227"/>
      <c r="M934" s="228"/>
      <c r="N934" s="229"/>
      <c r="O934" s="229"/>
      <c r="P934" s="229"/>
      <c r="Q934" s="229"/>
      <c r="R934" s="229"/>
      <c r="S934" s="229"/>
      <c r="T934" s="230"/>
      <c r="AT934" s="231" t="s">
        <v>161</v>
      </c>
      <c r="AU934" s="231" t="s">
        <v>85</v>
      </c>
      <c r="AV934" s="14" t="s">
        <v>157</v>
      </c>
      <c r="AW934" s="14" t="s">
        <v>33</v>
      </c>
      <c r="AX934" s="14" t="s">
        <v>83</v>
      </c>
      <c r="AY934" s="231" t="s">
        <v>150</v>
      </c>
    </row>
    <row r="935" spans="1:65" s="2" customFormat="1" ht="24.2" customHeight="1">
      <c r="A935" s="35"/>
      <c r="B935" s="36"/>
      <c r="C935" s="246" t="s">
        <v>1283</v>
      </c>
      <c r="D935" s="246" t="s">
        <v>289</v>
      </c>
      <c r="E935" s="247" t="s">
        <v>1284</v>
      </c>
      <c r="F935" s="248" t="s">
        <v>1285</v>
      </c>
      <c r="G935" s="249" t="s">
        <v>490</v>
      </c>
      <c r="H935" s="250">
        <v>1</v>
      </c>
      <c r="I935" s="251"/>
      <c r="J935" s="252">
        <f>ROUND(I935*H935,2)</f>
        <v>0</v>
      </c>
      <c r="K935" s="248" t="s">
        <v>321</v>
      </c>
      <c r="L935" s="253"/>
      <c r="M935" s="254" t="s">
        <v>1</v>
      </c>
      <c r="N935" s="255" t="s">
        <v>41</v>
      </c>
      <c r="O935" s="72"/>
      <c r="P935" s="201">
        <f>O935*H935</f>
        <v>0</v>
      </c>
      <c r="Q935" s="201">
        <v>0</v>
      </c>
      <c r="R935" s="201">
        <f>Q935*H935</f>
        <v>0</v>
      </c>
      <c r="S935" s="201">
        <v>0</v>
      </c>
      <c r="T935" s="202">
        <f>S935*H935</f>
        <v>0</v>
      </c>
      <c r="U935" s="35"/>
      <c r="V935" s="35"/>
      <c r="W935" s="35"/>
      <c r="X935" s="35"/>
      <c r="Y935" s="35"/>
      <c r="Z935" s="35"/>
      <c r="AA935" s="35"/>
      <c r="AB935" s="35"/>
      <c r="AC935" s="35"/>
      <c r="AD935" s="35"/>
      <c r="AE935" s="35"/>
      <c r="AR935" s="203" t="s">
        <v>475</v>
      </c>
      <c r="AT935" s="203" t="s">
        <v>289</v>
      </c>
      <c r="AU935" s="203" t="s">
        <v>85</v>
      </c>
      <c r="AY935" s="18" t="s">
        <v>150</v>
      </c>
      <c r="BE935" s="204">
        <f>IF(N935="základní",J935,0)</f>
        <v>0</v>
      </c>
      <c r="BF935" s="204">
        <f>IF(N935="snížená",J935,0)</f>
        <v>0</v>
      </c>
      <c r="BG935" s="204">
        <f>IF(N935="zákl. přenesená",J935,0)</f>
        <v>0</v>
      </c>
      <c r="BH935" s="204">
        <f>IF(N935="sníž. přenesená",J935,0)</f>
        <v>0</v>
      </c>
      <c r="BI935" s="204">
        <f>IF(N935="nulová",J935,0)</f>
        <v>0</v>
      </c>
      <c r="BJ935" s="18" t="s">
        <v>83</v>
      </c>
      <c r="BK935" s="204">
        <f>ROUND(I935*H935,2)</f>
        <v>0</v>
      </c>
      <c r="BL935" s="18" t="s">
        <v>350</v>
      </c>
      <c r="BM935" s="203" t="s">
        <v>1286</v>
      </c>
    </row>
    <row r="936" spans="1:65" s="2" customFormat="1" ht="19.5">
      <c r="A936" s="35"/>
      <c r="B936" s="36"/>
      <c r="C936" s="37"/>
      <c r="D936" s="205" t="s">
        <v>159</v>
      </c>
      <c r="E936" s="37"/>
      <c r="F936" s="206" t="s">
        <v>1285</v>
      </c>
      <c r="G936" s="37"/>
      <c r="H936" s="37"/>
      <c r="I936" s="207"/>
      <c r="J936" s="37"/>
      <c r="K936" s="37"/>
      <c r="L936" s="40"/>
      <c r="M936" s="208"/>
      <c r="N936" s="209"/>
      <c r="O936" s="72"/>
      <c r="P936" s="72"/>
      <c r="Q936" s="72"/>
      <c r="R936" s="72"/>
      <c r="S936" s="72"/>
      <c r="T936" s="73"/>
      <c r="U936" s="35"/>
      <c r="V936" s="35"/>
      <c r="W936" s="35"/>
      <c r="X936" s="35"/>
      <c r="Y936" s="35"/>
      <c r="Z936" s="35"/>
      <c r="AA936" s="35"/>
      <c r="AB936" s="35"/>
      <c r="AC936" s="35"/>
      <c r="AD936" s="35"/>
      <c r="AE936" s="35"/>
      <c r="AT936" s="18" t="s">
        <v>159</v>
      </c>
      <c r="AU936" s="18" t="s">
        <v>85</v>
      </c>
    </row>
    <row r="937" spans="1:65" s="2" customFormat="1" ht="19.5">
      <c r="A937" s="35"/>
      <c r="B937" s="36"/>
      <c r="C937" s="37"/>
      <c r="D937" s="205" t="s">
        <v>499</v>
      </c>
      <c r="E937" s="37"/>
      <c r="F937" s="256" t="s">
        <v>1179</v>
      </c>
      <c r="G937" s="37"/>
      <c r="H937" s="37"/>
      <c r="I937" s="207"/>
      <c r="J937" s="37"/>
      <c r="K937" s="37"/>
      <c r="L937" s="40"/>
      <c r="M937" s="208"/>
      <c r="N937" s="209"/>
      <c r="O937" s="72"/>
      <c r="P937" s="72"/>
      <c r="Q937" s="72"/>
      <c r="R937" s="72"/>
      <c r="S937" s="72"/>
      <c r="T937" s="73"/>
      <c r="U937" s="35"/>
      <c r="V937" s="35"/>
      <c r="W937" s="35"/>
      <c r="X937" s="35"/>
      <c r="Y937" s="35"/>
      <c r="Z937" s="35"/>
      <c r="AA937" s="35"/>
      <c r="AB937" s="35"/>
      <c r="AC937" s="35"/>
      <c r="AD937" s="35"/>
      <c r="AE937" s="35"/>
      <c r="AT937" s="18" t="s">
        <v>499</v>
      </c>
      <c r="AU937" s="18" t="s">
        <v>85</v>
      </c>
    </row>
    <row r="938" spans="1:65" s="2" customFormat="1" ht="24.2" customHeight="1">
      <c r="A938" s="35"/>
      <c r="B938" s="36"/>
      <c r="C938" s="246" t="s">
        <v>1287</v>
      </c>
      <c r="D938" s="246" t="s">
        <v>289</v>
      </c>
      <c r="E938" s="247" t="s">
        <v>1288</v>
      </c>
      <c r="F938" s="248" t="s">
        <v>1289</v>
      </c>
      <c r="G938" s="249" t="s">
        <v>490</v>
      </c>
      <c r="H938" s="250">
        <v>1</v>
      </c>
      <c r="I938" s="251"/>
      <c r="J938" s="252">
        <f>ROUND(I938*H938,2)</f>
        <v>0</v>
      </c>
      <c r="K938" s="248" t="s">
        <v>321</v>
      </c>
      <c r="L938" s="253"/>
      <c r="M938" s="254" t="s">
        <v>1</v>
      </c>
      <c r="N938" s="255" t="s">
        <v>41</v>
      </c>
      <c r="O938" s="72"/>
      <c r="P938" s="201">
        <f>O938*H938</f>
        <v>0</v>
      </c>
      <c r="Q938" s="201">
        <v>0</v>
      </c>
      <c r="R938" s="201">
        <f>Q938*H938</f>
        <v>0</v>
      </c>
      <c r="S938" s="201">
        <v>0</v>
      </c>
      <c r="T938" s="202">
        <f>S938*H938</f>
        <v>0</v>
      </c>
      <c r="U938" s="35"/>
      <c r="V938" s="35"/>
      <c r="W938" s="35"/>
      <c r="X938" s="35"/>
      <c r="Y938" s="35"/>
      <c r="Z938" s="35"/>
      <c r="AA938" s="35"/>
      <c r="AB938" s="35"/>
      <c r="AC938" s="35"/>
      <c r="AD938" s="35"/>
      <c r="AE938" s="35"/>
      <c r="AR938" s="203" t="s">
        <v>475</v>
      </c>
      <c r="AT938" s="203" t="s">
        <v>289</v>
      </c>
      <c r="AU938" s="203" t="s">
        <v>85</v>
      </c>
      <c r="AY938" s="18" t="s">
        <v>150</v>
      </c>
      <c r="BE938" s="204">
        <f>IF(N938="základní",J938,0)</f>
        <v>0</v>
      </c>
      <c r="BF938" s="204">
        <f>IF(N938="snížená",J938,0)</f>
        <v>0</v>
      </c>
      <c r="BG938" s="204">
        <f>IF(N938="zákl. přenesená",J938,0)</f>
        <v>0</v>
      </c>
      <c r="BH938" s="204">
        <f>IF(N938="sníž. přenesená",J938,0)</f>
        <v>0</v>
      </c>
      <c r="BI938" s="204">
        <f>IF(N938="nulová",J938,0)</f>
        <v>0</v>
      </c>
      <c r="BJ938" s="18" t="s">
        <v>83</v>
      </c>
      <c r="BK938" s="204">
        <f>ROUND(I938*H938,2)</f>
        <v>0</v>
      </c>
      <c r="BL938" s="18" t="s">
        <v>350</v>
      </c>
      <c r="BM938" s="203" t="s">
        <v>1290</v>
      </c>
    </row>
    <row r="939" spans="1:65" s="2" customFormat="1" ht="19.5">
      <c r="A939" s="35"/>
      <c r="B939" s="36"/>
      <c r="C939" s="37"/>
      <c r="D939" s="205" t="s">
        <v>159</v>
      </c>
      <c r="E939" s="37"/>
      <c r="F939" s="206" t="s">
        <v>1289</v>
      </c>
      <c r="G939" s="37"/>
      <c r="H939" s="37"/>
      <c r="I939" s="207"/>
      <c r="J939" s="37"/>
      <c r="K939" s="37"/>
      <c r="L939" s="40"/>
      <c r="M939" s="208"/>
      <c r="N939" s="209"/>
      <c r="O939" s="72"/>
      <c r="P939" s="72"/>
      <c r="Q939" s="72"/>
      <c r="R939" s="72"/>
      <c r="S939" s="72"/>
      <c r="T939" s="73"/>
      <c r="U939" s="35"/>
      <c r="V939" s="35"/>
      <c r="W939" s="35"/>
      <c r="X939" s="35"/>
      <c r="Y939" s="35"/>
      <c r="Z939" s="35"/>
      <c r="AA939" s="35"/>
      <c r="AB939" s="35"/>
      <c r="AC939" s="35"/>
      <c r="AD939" s="35"/>
      <c r="AE939" s="35"/>
      <c r="AT939" s="18" t="s">
        <v>159</v>
      </c>
      <c r="AU939" s="18" t="s">
        <v>85</v>
      </c>
    </row>
    <row r="940" spans="1:65" s="2" customFormat="1" ht="19.5">
      <c r="A940" s="35"/>
      <c r="B940" s="36"/>
      <c r="C940" s="37"/>
      <c r="D940" s="205" t="s">
        <v>499</v>
      </c>
      <c r="E940" s="37"/>
      <c r="F940" s="256" t="s">
        <v>1179</v>
      </c>
      <c r="G940" s="37"/>
      <c r="H940" s="37"/>
      <c r="I940" s="207"/>
      <c r="J940" s="37"/>
      <c r="K940" s="37"/>
      <c r="L940" s="40"/>
      <c r="M940" s="208"/>
      <c r="N940" s="209"/>
      <c r="O940" s="72"/>
      <c r="P940" s="72"/>
      <c r="Q940" s="72"/>
      <c r="R940" s="72"/>
      <c r="S940" s="72"/>
      <c r="T940" s="73"/>
      <c r="U940" s="35"/>
      <c r="V940" s="35"/>
      <c r="W940" s="35"/>
      <c r="X940" s="35"/>
      <c r="Y940" s="35"/>
      <c r="Z940" s="35"/>
      <c r="AA940" s="35"/>
      <c r="AB940" s="35"/>
      <c r="AC940" s="35"/>
      <c r="AD940" s="35"/>
      <c r="AE940" s="35"/>
      <c r="AT940" s="18" t="s">
        <v>499</v>
      </c>
      <c r="AU940" s="18" t="s">
        <v>85</v>
      </c>
    </row>
    <row r="941" spans="1:65" s="2" customFormat="1" ht="16.5" customHeight="1">
      <c r="A941" s="35"/>
      <c r="B941" s="36"/>
      <c r="C941" s="192" t="s">
        <v>1291</v>
      </c>
      <c r="D941" s="192" t="s">
        <v>152</v>
      </c>
      <c r="E941" s="193" t="s">
        <v>1292</v>
      </c>
      <c r="F941" s="194" t="s">
        <v>1293</v>
      </c>
      <c r="G941" s="195" t="s">
        <v>490</v>
      </c>
      <c r="H941" s="196">
        <v>6</v>
      </c>
      <c r="I941" s="197"/>
      <c r="J941" s="198">
        <f>ROUND(I941*H941,2)</f>
        <v>0</v>
      </c>
      <c r="K941" s="194" t="s">
        <v>156</v>
      </c>
      <c r="L941" s="40"/>
      <c r="M941" s="199" t="s">
        <v>1</v>
      </c>
      <c r="N941" s="200" t="s">
        <v>41</v>
      </c>
      <c r="O941" s="72"/>
      <c r="P941" s="201">
        <f>O941*H941</f>
        <v>0</v>
      </c>
      <c r="Q941" s="201">
        <v>0</v>
      </c>
      <c r="R941" s="201">
        <f>Q941*H941</f>
        <v>0</v>
      </c>
      <c r="S941" s="201">
        <v>0</v>
      </c>
      <c r="T941" s="202">
        <f>S941*H941</f>
        <v>0</v>
      </c>
      <c r="U941" s="35"/>
      <c r="V941" s="35"/>
      <c r="W941" s="35"/>
      <c r="X941" s="35"/>
      <c r="Y941" s="35"/>
      <c r="Z941" s="35"/>
      <c r="AA941" s="35"/>
      <c r="AB941" s="35"/>
      <c r="AC941" s="35"/>
      <c r="AD941" s="35"/>
      <c r="AE941" s="35"/>
      <c r="AR941" s="203" t="s">
        <v>350</v>
      </c>
      <c r="AT941" s="203" t="s">
        <v>152</v>
      </c>
      <c r="AU941" s="203" t="s">
        <v>85</v>
      </c>
      <c r="AY941" s="18" t="s">
        <v>150</v>
      </c>
      <c r="BE941" s="204">
        <f>IF(N941="základní",J941,0)</f>
        <v>0</v>
      </c>
      <c r="BF941" s="204">
        <f>IF(N941="snížená",J941,0)</f>
        <v>0</v>
      </c>
      <c r="BG941" s="204">
        <f>IF(N941="zákl. přenesená",J941,0)</f>
        <v>0</v>
      </c>
      <c r="BH941" s="204">
        <f>IF(N941="sníž. přenesená",J941,0)</f>
        <v>0</v>
      </c>
      <c r="BI941" s="204">
        <f>IF(N941="nulová",J941,0)</f>
        <v>0</v>
      </c>
      <c r="BJ941" s="18" t="s">
        <v>83</v>
      </c>
      <c r="BK941" s="204">
        <f>ROUND(I941*H941,2)</f>
        <v>0</v>
      </c>
      <c r="BL941" s="18" t="s">
        <v>350</v>
      </c>
      <c r="BM941" s="203" t="s">
        <v>1294</v>
      </c>
    </row>
    <row r="942" spans="1:65" s="2" customFormat="1">
      <c r="A942" s="35"/>
      <c r="B942" s="36"/>
      <c r="C942" s="37"/>
      <c r="D942" s="205" t="s">
        <v>159</v>
      </c>
      <c r="E942" s="37"/>
      <c r="F942" s="206" t="s">
        <v>1295</v>
      </c>
      <c r="G942" s="37"/>
      <c r="H942" s="37"/>
      <c r="I942" s="207"/>
      <c r="J942" s="37"/>
      <c r="K942" s="37"/>
      <c r="L942" s="40"/>
      <c r="M942" s="208"/>
      <c r="N942" s="209"/>
      <c r="O942" s="72"/>
      <c r="P942" s="72"/>
      <c r="Q942" s="72"/>
      <c r="R942" s="72"/>
      <c r="S942" s="72"/>
      <c r="T942" s="73"/>
      <c r="U942" s="35"/>
      <c r="V942" s="35"/>
      <c r="W942" s="35"/>
      <c r="X942" s="35"/>
      <c r="Y942" s="35"/>
      <c r="Z942" s="35"/>
      <c r="AA942" s="35"/>
      <c r="AB942" s="35"/>
      <c r="AC942" s="35"/>
      <c r="AD942" s="35"/>
      <c r="AE942" s="35"/>
      <c r="AT942" s="18" t="s">
        <v>159</v>
      </c>
      <c r="AU942" s="18" t="s">
        <v>85</v>
      </c>
    </row>
    <row r="943" spans="1:65" s="2" customFormat="1" ht="16.5" customHeight="1">
      <c r="A943" s="35"/>
      <c r="B943" s="36"/>
      <c r="C943" s="192" t="s">
        <v>1296</v>
      </c>
      <c r="D943" s="192" t="s">
        <v>152</v>
      </c>
      <c r="E943" s="193" t="s">
        <v>1297</v>
      </c>
      <c r="F943" s="194" t="s">
        <v>1298</v>
      </c>
      <c r="G943" s="195" t="s">
        <v>490</v>
      </c>
      <c r="H943" s="196">
        <v>3</v>
      </c>
      <c r="I943" s="197"/>
      <c r="J943" s="198">
        <f>ROUND(I943*H943,2)</f>
        <v>0</v>
      </c>
      <c r="K943" s="194" t="s">
        <v>156</v>
      </c>
      <c r="L943" s="40"/>
      <c r="M943" s="199" t="s">
        <v>1</v>
      </c>
      <c r="N943" s="200" t="s">
        <v>41</v>
      </c>
      <c r="O943" s="72"/>
      <c r="P943" s="201">
        <f>O943*H943</f>
        <v>0</v>
      </c>
      <c r="Q943" s="201">
        <v>0</v>
      </c>
      <c r="R943" s="201">
        <f>Q943*H943</f>
        <v>0</v>
      </c>
      <c r="S943" s="201">
        <v>0</v>
      </c>
      <c r="T943" s="202">
        <f>S943*H943</f>
        <v>0</v>
      </c>
      <c r="U943" s="35"/>
      <c r="V943" s="35"/>
      <c r="W943" s="35"/>
      <c r="X943" s="35"/>
      <c r="Y943" s="35"/>
      <c r="Z943" s="35"/>
      <c r="AA943" s="35"/>
      <c r="AB943" s="35"/>
      <c r="AC943" s="35"/>
      <c r="AD943" s="35"/>
      <c r="AE943" s="35"/>
      <c r="AR943" s="203" t="s">
        <v>350</v>
      </c>
      <c r="AT943" s="203" t="s">
        <v>152</v>
      </c>
      <c r="AU943" s="203" t="s">
        <v>85</v>
      </c>
      <c r="AY943" s="18" t="s">
        <v>150</v>
      </c>
      <c r="BE943" s="204">
        <f>IF(N943="základní",J943,0)</f>
        <v>0</v>
      </c>
      <c r="BF943" s="204">
        <f>IF(N943="snížená",J943,0)</f>
        <v>0</v>
      </c>
      <c r="BG943" s="204">
        <f>IF(N943="zákl. přenesená",J943,0)</f>
        <v>0</v>
      </c>
      <c r="BH943" s="204">
        <f>IF(N943="sníž. přenesená",J943,0)</f>
        <v>0</v>
      </c>
      <c r="BI943" s="204">
        <f>IF(N943="nulová",J943,0)</f>
        <v>0</v>
      </c>
      <c r="BJ943" s="18" t="s">
        <v>83</v>
      </c>
      <c r="BK943" s="204">
        <f>ROUND(I943*H943,2)</f>
        <v>0</v>
      </c>
      <c r="BL943" s="18" t="s">
        <v>350</v>
      </c>
      <c r="BM943" s="203" t="s">
        <v>1299</v>
      </c>
    </row>
    <row r="944" spans="1:65" s="2" customFormat="1">
      <c r="A944" s="35"/>
      <c r="B944" s="36"/>
      <c r="C944" s="37"/>
      <c r="D944" s="205" t="s">
        <v>159</v>
      </c>
      <c r="E944" s="37"/>
      <c r="F944" s="206" t="s">
        <v>1300</v>
      </c>
      <c r="G944" s="37"/>
      <c r="H944" s="37"/>
      <c r="I944" s="207"/>
      <c r="J944" s="37"/>
      <c r="K944" s="37"/>
      <c r="L944" s="40"/>
      <c r="M944" s="208"/>
      <c r="N944" s="209"/>
      <c r="O944" s="72"/>
      <c r="P944" s="72"/>
      <c r="Q944" s="72"/>
      <c r="R944" s="72"/>
      <c r="S944" s="72"/>
      <c r="T944" s="73"/>
      <c r="U944" s="35"/>
      <c r="V944" s="35"/>
      <c r="W944" s="35"/>
      <c r="X944" s="35"/>
      <c r="Y944" s="35"/>
      <c r="Z944" s="35"/>
      <c r="AA944" s="35"/>
      <c r="AB944" s="35"/>
      <c r="AC944" s="35"/>
      <c r="AD944" s="35"/>
      <c r="AE944" s="35"/>
      <c r="AT944" s="18" t="s">
        <v>159</v>
      </c>
      <c r="AU944" s="18" t="s">
        <v>85</v>
      </c>
    </row>
    <row r="945" spans="1:65" s="2" customFormat="1" ht="24.2" customHeight="1">
      <c r="A945" s="35"/>
      <c r="B945" s="36"/>
      <c r="C945" s="246" t="s">
        <v>1301</v>
      </c>
      <c r="D945" s="246" t="s">
        <v>289</v>
      </c>
      <c r="E945" s="247" t="s">
        <v>1302</v>
      </c>
      <c r="F945" s="248" t="s">
        <v>1303</v>
      </c>
      <c r="G945" s="249" t="s">
        <v>363</v>
      </c>
      <c r="H945" s="250">
        <v>8.8800000000000008</v>
      </c>
      <c r="I945" s="251"/>
      <c r="J945" s="252">
        <f>ROUND(I945*H945,2)</f>
        <v>0</v>
      </c>
      <c r="K945" s="248" t="s">
        <v>156</v>
      </c>
      <c r="L945" s="253"/>
      <c r="M945" s="254" t="s">
        <v>1</v>
      </c>
      <c r="N945" s="255" t="s">
        <v>41</v>
      </c>
      <c r="O945" s="72"/>
      <c r="P945" s="201">
        <f>O945*H945</f>
        <v>0</v>
      </c>
      <c r="Q945" s="201">
        <v>1E-4</v>
      </c>
      <c r="R945" s="201">
        <f>Q945*H945</f>
        <v>8.8800000000000012E-4</v>
      </c>
      <c r="S945" s="201">
        <v>0</v>
      </c>
      <c r="T945" s="202">
        <f>S945*H945</f>
        <v>0</v>
      </c>
      <c r="U945" s="35"/>
      <c r="V945" s="35"/>
      <c r="W945" s="35"/>
      <c r="X945" s="35"/>
      <c r="Y945" s="35"/>
      <c r="Z945" s="35"/>
      <c r="AA945" s="35"/>
      <c r="AB945" s="35"/>
      <c r="AC945" s="35"/>
      <c r="AD945" s="35"/>
      <c r="AE945" s="35"/>
      <c r="AR945" s="203" t="s">
        <v>475</v>
      </c>
      <c r="AT945" s="203" t="s">
        <v>289</v>
      </c>
      <c r="AU945" s="203" t="s">
        <v>85</v>
      </c>
      <c r="AY945" s="18" t="s">
        <v>150</v>
      </c>
      <c r="BE945" s="204">
        <f>IF(N945="základní",J945,0)</f>
        <v>0</v>
      </c>
      <c r="BF945" s="204">
        <f>IF(N945="snížená",J945,0)</f>
        <v>0</v>
      </c>
      <c r="BG945" s="204">
        <f>IF(N945="zákl. přenesená",J945,0)</f>
        <v>0</v>
      </c>
      <c r="BH945" s="204">
        <f>IF(N945="sníž. přenesená",J945,0)</f>
        <v>0</v>
      </c>
      <c r="BI945" s="204">
        <f>IF(N945="nulová",J945,0)</f>
        <v>0</v>
      </c>
      <c r="BJ945" s="18" t="s">
        <v>83</v>
      </c>
      <c r="BK945" s="204">
        <f>ROUND(I945*H945,2)</f>
        <v>0</v>
      </c>
      <c r="BL945" s="18" t="s">
        <v>350</v>
      </c>
      <c r="BM945" s="203" t="s">
        <v>1304</v>
      </c>
    </row>
    <row r="946" spans="1:65" s="2" customFormat="1">
      <c r="A946" s="35"/>
      <c r="B946" s="36"/>
      <c r="C946" s="37"/>
      <c r="D946" s="205" t="s">
        <v>159</v>
      </c>
      <c r="E946" s="37"/>
      <c r="F946" s="206" t="s">
        <v>1305</v>
      </c>
      <c r="G946" s="37"/>
      <c r="H946" s="37"/>
      <c r="I946" s="207"/>
      <c r="J946" s="37"/>
      <c r="K946" s="37"/>
      <c r="L946" s="40"/>
      <c r="M946" s="208"/>
      <c r="N946" s="209"/>
      <c r="O946" s="72"/>
      <c r="P946" s="72"/>
      <c r="Q946" s="72"/>
      <c r="R946" s="72"/>
      <c r="S946" s="72"/>
      <c r="T946" s="73"/>
      <c r="U946" s="35"/>
      <c r="V946" s="35"/>
      <c r="W946" s="35"/>
      <c r="X946" s="35"/>
      <c r="Y946" s="35"/>
      <c r="Z946" s="35"/>
      <c r="AA946" s="35"/>
      <c r="AB946" s="35"/>
      <c r="AC946" s="35"/>
      <c r="AD946" s="35"/>
      <c r="AE946" s="35"/>
      <c r="AT946" s="18" t="s">
        <v>159</v>
      </c>
      <c r="AU946" s="18" t="s">
        <v>85</v>
      </c>
    </row>
    <row r="947" spans="1:65" s="2" customFormat="1" ht="19.5">
      <c r="A947" s="35"/>
      <c r="B947" s="36"/>
      <c r="C947" s="37"/>
      <c r="D947" s="205" t="s">
        <v>499</v>
      </c>
      <c r="E947" s="37"/>
      <c r="F947" s="256" t="s">
        <v>500</v>
      </c>
      <c r="G947" s="37"/>
      <c r="H947" s="37"/>
      <c r="I947" s="207"/>
      <c r="J947" s="37"/>
      <c r="K947" s="37"/>
      <c r="L947" s="40"/>
      <c r="M947" s="208"/>
      <c r="N947" s="209"/>
      <c r="O947" s="72"/>
      <c r="P947" s="72"/>
      <c r="Q947" s="72"/>
      <c r="R947" s="72"/>
      <c r="S947" s="72"/>
      <c r="T947" s="73"/>
      <c r="U947" s="35"/>
      <c r="V947" s="35"/>
      <c r="W947" s="35"/>
      <c r="X947" s="35"/>
      <c r="Y947" s="35"/>
      <c r="Z947" s="35"/>
      <c r="AA947" s="35"/>
      <c r="AB947" s="35"/>
      <c r="AC947" s="35"/>
      <c r="AD947" s="35"/>
      <c r="AE947" s="35"/>
      <c r="AT947" s="18" t="s">
        <v>499</v>
      </c>
      <c r="AU947" s="18" t="s">
        <v>85</v>
      </c>
    </row>
    <row r="948" spans="1:65" s="13" customFormat="1">
      <c r="B948" s="210"/>
      <c r="C948" s="211"/>
      <c r="D948" s="205" t="s">
        <v>161</v>
      </c>
      <c r="E948" s="212" t="s">
        <v>1</v>
      </c>
      <c r="F948" s="213" t="s">
        <v>1306</v>
      </c>
      <c r="G948" s="211"/>
      <c r="H948" s="214">
        <v>2.64</v>
      </c>
      <c r="I948" s="215"/>
      <c r="J948" s="211"/>
      <c r="K948" s="211"/>
      <c r="L948" s="216"/>
      <c r="M948" s="217"/>
      <c r="N948" s="218"/>
      <c r="O948" s="218"/>
      <c r="P948" s="218"/>
      <c r="Q948" s="218"/>
      <c r="R948" s="218"/>
      <c r="S948" s="218"/>
      <c r="T948" s="219"/>
      <c r="AT948" s="220" t="s">
        <v>161</v>
      </c>
      <c r="AU948" s="220" t="s">
        <v>85</v>
      </c>
      <c r="AV948" s="13" t="s">
        <v>85</v>
      </c>
      <c r="AW948" s="13" t="s">
        <v>33</v>
      </c>
      <c r="AX948" s="13" t="s">
        <v>76</v>
      </c>
      <c r="AY948" s="220" t="s">
        <v>150</v>
      </c>
    </row>
    <row r="949" spans="1:65" s="13" customFormat="1">
      <c r="B949" s="210"/>
      <c r="C949" s="211"/>
      <c r="D949" s="205" t="s">
        <v>161</v>
      </c>
      <c r="E949" s="212" t="s">
        <v>1</v>
      </c>
      <c r="F949" s="213" t="s">
        <v>1307</v>
      </c>
      <c r="G949" s="211"/>
      <c r="H949" s="214">
        <v>3.28</v>
      </c>
      <c r="I949" s="215"/>
      <c r="J949" s="211"/>
      <c r="K949" s="211"/>
      <c r="L949" s="216"/>
      <c r="M949" s="217"/>
      <c r="N949" s="218"/>
      <c r="O949" s="218"/>
      <c r="P949" s="218"/>
      <c r="Q949" s="218"/>
      <c r="R949" s="218"/>
      <c r="S949" s="218"/>
      <c r="T949" s="219"/>
      <c r="AT949" s="220" t="s">
        <v>161</v>
      </c>
      <c r="AU949" s="220" t="s">
        <v>85</v>
      </c>
      <c r="AV949" s="13" t="s">
        <v>85</v>
      </c>
      <c r="AW949" s="13" t="s">
        <v>33</v>
      </c>
      <c r="AX949" s="13" t="s">
        <v>76</v>
      </c>
      <c r="AY949" s="220" t="s">
        <v>150</v>
      </c>
    </row>
    <row r="950" spans="1:65" s="13" customFormat="1">
      <c r="B950" s="210"/>
      <c r="C950" s="211"/>
      <c r="D950" s="205" t="s">
        <v>161</v>
      </c>
      <c r="E950" s="212" t="s">
        <v>1</v>
      </c>
      <c r="F950" s="213" t="s">
        <v>1308</v>
      </c>
      <c r="G950" s="211"/>
      <c r="H950" s="214">
        <v>1.44</v>
      </c>
      <c r="I950" s="215"/>
      <c r="J950" s="211"/>
      <c r="K950" s="211"/>
      <c r="L950" s="216"/>
      <c r="M950" s="217"/>
      <c r="N950" s="218"/>
      <c r="O950" s="218"/>
      <c r="P950" s="218"/>
      <c r="Q950" s="218"/>
      <c r="R950" s="218"/>
      <c r="S950" s="218"/>
      <c r="T950" s="219"/>
      <c r="AT950" s="220" t="s">
        <v>161</v>
      </c>
      <c r="AU950" s="220" t="s">
        <v>85</v>
      </c>
      <c r="AV950" s="13" t="s">
        <v>85</v>
      </c>
      <c r="AW950" s="13" t="s">
        <v>33</v>
      </c>
      <c r="AX950" s="13" t="s">
        <v>76</v>
      </c>
      <c r="AY950" s="220" t="s">
        <v>150</v>
      </c>
    </row>
    <row r="951" spans="1:65" s="13" customFormat="1">
      <c r="B951" s="210"/>
      <c r="C951" s="211"/>
      <c r="D951" s="205" t="s">
        <v>161</v>
      </c>
      <c r="E951" s="212" t="s">
        <v>1</v>
      </c>
      <c r="F951" s="213" t="s">
        <v>1309</v>
      </c>
      <c r="G951" s="211"/>
      <c r="H951" s="214">
        <v>1.52</v>
      </c>
      <c r="I951" s="215"/>
      <c r="J951" s="211"/>
      <c r="K951" s="211"/>
      <c r="L951" s="216"/>
      <c r="M951" s="217"/>
      <c r="N951" s="218"/>
      <c r="O951" s="218"/>
      <c r="P951" s="218"/>
      <c r="Q951" s="218"/>
      <c r="R951" s="218"/>
      <c r="S951" s="218"/>
      <c r="T951" s="219"/>
      <c r="AT951" s="220" t="s">
        <v>161</v>
      </c>
      <c r="AU951" s="220" t="s">
        <v>85</v>
      </c>
      <c r="AV951" s="13" t="s">
        <v>85</v>
      </c>
      <c r="AW951" s="13" t="s">
        <v>33</v>
      </c>
      <c r="AX951" s="13" t="s">
        <v>76</v>
      </c>
      <c r="AY951" s="220" t="s">
        <v>150</v>
      </c>
    </row>
    <row r="952" spans="1:65" s="14" customFormat="1">
      <c r="B952" s="221"/>
      <c r="C952" s="222"/>
      <c r="D952" s="205" t="s">
        <v>161</v>
      </c>
      <c r="E952" s="223" t="s">
        <v>1</v>
      </c>
      <c r="F952" s="224" t="s">
        <v>163</v>
      </c>
      <c r="G952" s="222"/>
      <c r="H952" s="225">
        <v>8.8800000000000008</v>
      </c>
      <c r="I952" s="226"/>
      <c r="J952" s="222"/>
      <c r="K952" s="222"/>
      <c r="L952" s="227"/>
      <c r="M952" s="228"/>
      <c r="N952" s="229"/>
      <c r="O952" s="229"/>
      <c r="P952" s="229"/>
      <c r="Q952" s="229"/>
      <c r="R952" s="229"/>
      <c r="S952" s="229"/>
      <c r="T952" s="230"/>
      <c r="AT952" s="231" t="s">
        <v>161</v>
      </c>
      <c r="AU952" s="231" t="s">
        <v>85</v>
      </c>
      <c r="AV952" s="14" t="s">
        <v>157</v>
      </c>
      <c r="AW952" s="14" t="s">
        <v>33</v>
      </c>
      <c r="AX952" s="14" t="s">
        <v>83</v>
      </c>
      <c r="AY952" s="231" t="s">
        <v>150</v>
      </c>
    </row>
    <row r="953" spans="1:65" s="2" customFormat="1" ht="16.5" customHeight="1">
      <c r="A953" s="35"/>
      <c r="B953" s="36"/>
      <c r="C953" s="192" t="s">
        <v>1310</v>
      </c>
      <c r="D953" s="192" t="s">
        <v>152</v>
      </c>
      <c r="E953" s="193" t="s">
        <v>1311</v>
      </c>
      <c r="F953" s="194" t="s">
        <v>1312</v>
      </c>
      <c r="G953" s="195" t="s">
        <v>490</v>
      </c>
      <c r="H953" s="196">
        <v>6</v>
      </c>
      <c r="I953" s="197"/>
      <c r="J953" s="198">
        <f>ROUND(I953*H953,2)</f>
        <v>0</v>
      </c>
      <c r="K953" s="194" t="s">
        <v>156</v>
      </c>
      <c r="L953" s="40"/>
      <c r="M953" s="199" t="s">
        <v>1</v>
      </c>
      <c r="N953" s="200" t="s">
        <v>41</v>
      </c>
      <c r="O953" s="72"/>
      <c r="P953" s="201">
        <f>O953*H953</f>
        <v>0</v>
      </c>
      <c r="Q953" s="201">
        <v>0</v>
      </c>
      <c r="R953" s="201">
        <f>Q953*H953</f>
        <v>0</v>
      </c>
      <c r="S953" s="201">
        <v>0</v>
      </c>
      <c r="T953" s="202">
        <f>S953*H953</f>
        <v>0</v>
      </c>
      <c r="U953" s="35"/>
      <c r="V953" s="35"/>
      <c r="W953" s="35"/>
      <c r="X953" s="35"/>
      <c r="Y953" s="35"/>
      <c r="Z953" s="35"/>
      <c r="AA953" s="35"/>
      <c r="AB953" s="35"/>
      <c r="AC953" s="35"/>
      <c r="AD953" s="35"/>
      <c r="AE953" s="35"/>
      <c r="AR953" s="203" t="s">
        <v>350</v>
      </c>
      <c r="AT953" s="203" t="s">
        <v>152</v>
      </c>
      <c r="AU953" s="203" t="s">
        <v>85</v>
      </c>
      <c r="AY953" s="18" t="s">
        <v>150</v>
      </c>
      <c r="BE953" s="204">
        <f>IF(N953="základní",J953,0)</f>
        <v>0</v>
      </c>
      <c r="BF953" s="204">
        <f>IF(N953="snížená",J953,0)</f>
        <v>0</v>
      </c>
      <c r="BG953" s="204">
        <f>IF(N953="zákl. přenesená",J953,0)</f>
        <v>0</v>
      </c>
      <c r="BH953" s="204">
        <f>IF(N953="sníž. přenesená",J953,0)</f>
        <v>0</v>
      </c>
      <c r="BI953" s="204">
        <f>IF(N953="nulová",J953,0)</f>
        <v>0</v>
      </c>
      <c r="BJ953" s="18" t="s">
        <v>83</v>
      </c>
      <c r="BK953" s="204">
        <f>ROUND(I953*H953,2)</f>
        <v>0</v>
      </c>
      <c r="BL953" s="18" t="s">
        <v>350</v>
      </c>
      <c r="BM953" s="203" t="s">
        <v>1313</v>
      </c>
    </row>
    <row r="954" spans="1:65" s="2" customFormat="1">
      <c r="A954" s="35"/>
      <c r="B954" s="36"/>
      <c r="C954" s="37"/>
      <c r="D954" s="205" t="s">
        <v>159</v>
      </c>
      <c r="E954" s="37"/>
      <c r="F954" s="206" t="s">
        <v>1314</v>
      </c>
      <c r="G954" s="37"/>
      <c r="H954" s="37"/>
      <c r="I954" s="207"/>
      <c r="J954" s="37"/>
      <c r="K954" s="37"/>
      <c r="L954" s="40"/>
      <c r="M954" s="208"/>
      <c r="N954" s="209"/>
      <c r="O954" s="72"/>
      <c r="P954" s="72"/>
      <c r="Q954" s="72"/>
      <c r="R954" s="72"/>
      <c r="S954" s="72"/>
      <c r="T954" s="73"/>
      <c r="U954" s="35"/>
      <c r="V954" s="35"/>
      <c r="W954" s="35"/>
      <c r="X954" s="35"/>
      <c r="Y954" s="35"/>
      <c r="Z954" s="35"/>
      <c r="AA954" s="35"/>
      <c r="AB954" s="35"/>
      <c r="AC954" s="35"/>
      <c r="AD954" s="35"/>
      <c r="AE954" s="35"/>
      <c r="AT954" s="18" t="s">
        <v>159</v>
      </c>
      <c r="AU954" s="18" t="s">
        <v>85</v>
      </c>
    </row>
    <row r="955" spans="1:65" s="2" customFormat="1" ht="21.75" customHeight="1">
      <c r="A955" s="35"/>
      <c r="B955" s="36"/>
      <c r="C955" s="246" t="s">
        <v>1315</v>
      </c>
      <c r="D955" s="246" t="s">
        <v>289</v>
      </c>
      <c r="E955" s="247" t="s">
        <v>1316</v>
      </c>
      <c r="F955" s="248" t="s">
        <v>1317</v>
      </c>
      <c r="G955" s="249" t="s">
        <v>490</v>
      </c>
      <c r="H955" s="250">
        <v>6</v>
      </c>
      <c r="I955" s="251"/>
      <c r="J955" s="252">
        <f>ROUND(I955*H955,2)</f>
        <v>0</v>
      </c>
      <c r="K955" s="248" t="s">
        <v>156</v>
      </c>
      <c r="L955" s="253"/>
      <c r="M955" s="254" t="s">
        <v>1</v>
      </c>
      <c r="N955" s="255" t="s">
        <v>41</v>
      </c>
      <c r="O955" s="72"/>
      <c r="P955" s="201">
        <f>O955*H955</f>
        <v>0</v>
      </c>
      <c r="Q955" s="201">
        <v>3.8E-3</v>
      </c>
      <c r="R955" s="201">
        <f>Q955*H955</f>
        <v>2.2800000000000001E-2</v>
      </c>
      <c r="S955" s="201">
        <v>0</v>
      </c>
      <c r="T955" s="202">
        <f>S955*H955</f>
        <v>0</v>
      </c>
      <c r="U955" s="35"/>
      <c r="V955" s="35"/>
      <c r="W955" s="35"/>
      <c r="X955" s="35"/>
      <c r="Y955" s="35"/>
      <c r="Z955" s="35"/>
      <c r="AA955" s="35"/>
      <c r="AB955" s="35"/>
      <c r="AC955" s="35"/>
      <c r="AD955" s="35"/>
      <c r="AE955" s="35"/>
      <c r="AR955" s="203" t="s">
        <v>475</v>
      </c>
      <c r="AT955" s="203" t="s">
        <v>289</v>
      </c>
      <c r="AU955" s="203" t="s">
        <v>85</v>
      </c>
      <c r="AY955" s="18" t="s">
        <v>150</v>
      </c>
      <c r="BE955" s="204">
        <f>IF(N955="základní",J955,0)</f>
        <v>0</v>
      </c>
      <c r="BF955" s="204">
        <f>IF(N955="snížená",J955,0)</f>
        <v>0</v>
      </c>
      <c r="BG955" s="204">
        <f>IF(N955="zákl. přenesená",J955,0)</f>
        <v>0</v>
      </c>
      <c r="BH955" s="204">
        <f>IF(N955="sníž. přenesená",J955,0)</f>
        <v>0</v>
      </c>
      <c r="BI955" s="204">
        <f>IF(N955="nulová",J955,0)</f>
        <v>0</v>
      </c>
      <c r="BJ955" s="18" t="s">
        <v>83</v>
      </c>
      <c r="BK955" s="204">
        <f>ROUND(I955*H955,2)</f>
        <v>0</v>
      </c>
      <c r="BL955" s="18" t="s">
        <v>350</v>
      </c>
      <c r="BM955" s="203" t="s">
        <v>1318</v>
      </c>
    </row>
    <row r="956" spans="1:65" s="2" customFormat="1">
      <c r="A956" s="35"/>
      <c r="B956" s="36"/>
      <c r="C956" s="37"/>
      <c r="D956" s="205" t="s">
        <v>159</v>
      </c>
      <c r="E956" s="37"/>
      <c r="F956" s="206" t="s">
        <v>1317</v>
      </c>
      <c r="G956" s="37"/>
      <c r="H956" s="37"/>
      <c r="I956" s="207"/>
      <c r="J956" s="37"/>
      <c r="K956" s="37"/>
      <c r="L956" s="40"/>
      <c r="M956" s="208"/>
      <c r="N956" s="209"/>
      <c r="O956" s="72"/>
      <c r="P956" s="72"/>
      <c r="Q956" s="72"/>
      <c r="R956" s="72"/>
      <c r="S956" s="72"/>
      <c r="T956" s="73"/>
      <c r="U956" s="35"/>
      <c r="V956" s="35"/>
      <c r="W956" s="35"/>
      <c r="X956" s="35"/>
      <c r="Y956" s="35"/>
      <c r="Z956" s="35"/>
      <c r="AA956" s="35"/>
      <c r="AB956" s="35"/>
      <c r="AC956" s="35"/>
      <c r="AD956" s="35"/>
      <c r="AE956" s="35"/>
      <c r="AT956" s="18" t="s">
        <v>159</v>
      </c>
      <c r="AU956" s="18" t="s">
        <v>85</v>
      </c>
    </row>
    <row r="957" spans="1:65" s="2" customFormat="1" ht="19.5">
      <c r="A957" s="35"/>
      <c r="B957" s="36"/>
      <c r="C957" s="37"/>
      <c r="D957" s="205" t="s">
        <v>499</v>
      </c>
      <c r="E957" s="37"/>
      <c r="F957" s="256" t="s">
        <v>500</v>
      </c>
      <c r="G957" s="37"/>
      <c r="H957" s="37"/>
      <c r="I957" s="207"/>
      <c r="J957" s="37"/>
      <c r="K957" s="37"/>
      <c r="L957" s="40"/>
      <c r="M957" s="208"/>
      <c r="N957" s="209"/>
      <c r="O957" s="72"/>
      <c r="P957" s="72"/>
      <c r="Q957" s="72"/>
      <c r="R957" s="72"/>
      <c r="S957" s="72"/>
      <c r="T957" s="73"/>
      <c r="U957" s="35"/>
      <c r="V957" s="35"/>
      <c r="W957" s="35"/>
      <c r="X957" s="35"/>
      <c r="Y957" s="35"/>
      <c r="Z957" s="35"/>
      <c r="AA957" s="35"/>
      <c r="AB957" s="35"/>
      <c r="AC957" s="35"/>
      <c r="AD957" s="35"/>
      <c r="AE957" s="35"/>
      <c r="AT957" s="18" t="s">
        <v>499</v>
      </c>
      <c r="AU957" s="18" t="s">
        <v>85</v>
      </c>
    </row>
    <row r="958" spans="1:65" s="2" customFormat="1" ht="24.2" customHeight="1">
      <c r="A958" s="35"/>
      <c r="B958" s="36"/>
      <c r="C958" s="192" t="s">
        <v>1319</v>
      </c>
      <c r="D958" s="192" t="s">
        <v>152</v>
      </c>
      <c r="E958" s="193" t="s">
        <v>1320</v>
      </c>
      <c r="F958" s="194" t="s">
        <v>1321</v>
      </c>
      <c r="G958" s="195" t="s">
        <v>490</v>
      </c>
      <c r="H958" s="196">
        <v>1</v>
      </c>
      <c r="I958" s="197"/>
      <c r="J958" s="198">
        <f>ROUND(I958*H958,2)</f>
        <v>0</v>
      </c>
      <c r="K958" s="194" t="s">
        <v>156</v>
      </c>
      <c r="L958" s="40"/>
      <c r="M958" s="199" t="s">
        <v>1</v>
      </c>
      <c r="N958" s="200" t="s">
        <v>41</v>
      </c>
      <c r="O958" s="72"/>
      <c r="P958" s="201">
        <f>O958*H958</f>
        <v>0</v>
      </c>
      <c r="Q958" s="201">
        <v>0</v>
      </c>
      <c r="R958" s="201">
        <f>Q958*H958</f>
        <v>0</v>
      </c>
      <c r="S958" s="201">
        <v>0</v>
      </c>
      <c r="T958" s="202">
        <f>S958*H958</f>
        <v>0</v>
      </c>
      <c r="U958" s="35"/>
      <c r="V958" s="35"/>
      <c r="W958" s="35"/>
      <c r="X958" s="35"/>
      <c r="Y958" s="35"/>
      <c r="Z958" s="35"/>
      <c r="AA958" s="35"/>
      <c r="AB958" s="35"/>
      <c r="AC958" s="35"/>
      <c r="AD958" s="35"/>
      <c r="AE958" s="35"/>
      <c r="AR958" s="203" t="s">
        <v>350</v>
      </c>
      <c r="AT958" s="203" t="s">
        <v>152</v>
      </c>
      <c r="AU958" s="203" t="s">
        <v>85</v>
      </c>
      <c r="AY958" s="18" t="s">
        <v>150</v>
      </c>
      <c r="BE958" s="204">
        <f>IF(N958="základní",J958,0)</f>
        <v>0</v>
      </c>
      <c r="BF958" s="204">
        <f>IF(N958="snížená",J958,0)</f>
        <v>0</v>
      </c>
      <c r="BG958" s="204">
        <f>IF(N958="zákl. přenesená",J958,0)</f>
        <v>0</v>
      </c>
      <c r="BH958" s="204">
        <f>IF(N958="sníž. přenesená",J958,0)</f>
        <v>0</v>
      </c>
      <c r="BI958" s="204">
        <f>IF(N958="nulová",J958,0)</f>
        <v>0</v>
      </c>
      <c r="BJ958" s="18" t="s">
        <v>83</v>
      </c>
      <c r="BK958" s="204">
        <f>ROUND(I958*H958,2)</f>
        <v>0</v>
      </c>
      <c r="BL958" s="18" t="s">
        <v>350</v>
      </c>
      <c r="BM958" s="203" t="s">
        <v>1322</v>
      </c>
    </row>
    <row r="959" spans="1:65" s="2" customFormat="1" ht="19.5">
      <c r="A959" s="35"/>
      <c r="B959" s="36"/>
      <c r="C959" s="37"/>
      <c r="D959" s="205" t="s">
        <v>159</v>
      </c>
      <c r="E959" s="37"/>
      <c r="F959" s="206" t="s">
        <v>1323</v>
      </c>
      <c r="G959" s="37"/>
      <c r="H959" s="37"/>
      <c r="I959" s="207"/>
      <c r="J959" s="37"/>
      <c r="K959" s="37"/>
      <c r="L959" s="40"/>
      <c r="M959" s="208"/>
      <c r="N959" s="209"/>
      <c r="O959" s="72"/>
      <c r="P959" s="72"/>
      <c r="Q959" s="72"/>
      <c r="R959" s="72"/>
      <c r="S959" s="72"/>
      <c r="T959" s="73"/>
      <c r="U959" s="35"/>
      <c r="V959" s="35"/>
      <c r="W959" s="35"/>
      <c r="X959" s="35"/>
      <c r="Y959" s="35"/>
      <c r="Z959" s="35"/>
      <c r="AA959" s="35"/>
      <c r="AB959" s="35"/>
      <c r="AC959" s="35"/>
      <c r="AD959" s="35"/>
      <c r="AE959" s="35"/>
      <c r="AT959" s="18" t="s">
        <v>159</v>
      </c>
      <c r="AU959" s="18" t="s">
        <v>85</v>
      </c>
    </row>
    <row r="960" spans="1:65" s="2" customFormat="1" ht="24.2" customHeight="1">
      <c r="A960" s="35"/>
      <c r="B960" s="36"/>
      <c r="C960" s="246" t="s">
        <v>1324</v>
      </c>
      <c r="D960" s="246" t="s">
        <v>289</v>
      </c>
      <c r="E960" s="247" t="s">
        <v>1325</v>
      </c>
      <c r="F960" s="248" t="s">
        <v>1326</v>
      </c>
      <c r="G960" s="249" t="s">
        <v>490</v>
      </c>
      <c r="H960" s="250">
        <v>1</v>
      </c>
      <c r="I960" s="251"/>
      <c r="J960" s="252">
        <f>ROUND(I960*H960,2)</f>
        <v>0</v>
      </c>
      <c r="K960" s="248" t="s">
        <v>156</v>
      </c>
      <c r="L960" s="253"/>
      <c r="M960" s="254" t="s">
        <v>1</v>
      </c>
      <c r="N960" s="255" t="s">
        <v>41</v>
      </c>
      <c r="O960" s="72"/>
      <c r="P960" s="201">
        <f>O960*H960</f>
        <v>0</v>
      </c>
      <c r="Q960" s="201">
        <v>9.1200000000000003E-2</v>
      </c>
      <c r="R960" s="201">
        <f>Q960*H960</f>
        <v>9.1200000000000003E-2</v>
      </c>
      <c r="S960" s="201">
        <v>0</v>
      </c>
      <c r="T960" s="202">
        <f>S960*H960</f>
        <v>0</v>
      </c>
      <c r="U960" s="35"/>
      <c r="V960" s="35"/>
      <c r="W960" s="35"/>
      <c r="X960" s="35"/>
      <c r="Y960" s="35"/>
      <c r="Z960" s="35"/>
      <c r="AA960" s="35"/>
      <c r="AB960" s="35"/>
      <c r="AC960" s="35"/>
      <c r="AD960" s="35"/>
      <c r="AE960" s="35"/>
      <c r="AR960" s="203" t="s">
        <v>475</v>
      </c>
      <c r="AT960" s="203" t="s">
        <v>289</v>
      </c>
      <c r="AU960" s="203" t="s">
        <v>85</v>
      </c>
      <c r="AY960" s="18" t="s">
        <v>150</v>
      </c>
      <c r="BE960" s="204">
        <f>IF(N960="základní",J960,0)</f>
        <v>0</v>
      </c>
      <c r="BF960" s="204">
        <f>IF(N960="snížená",J960,0)</f>
        <v>0</v>
      </c>
      <c r="BG960" s="204">
        <f>IF(N960="zákl. přenesená",J960,0)</f>
        <v>0</v>
      </c>
      <c r="BH960" s="204">
        <f>IF(N960="sníž. přenesená",J960,0)</f>
        <v>0</v>
      </c>
      <c r="BI960" s="204">
        <f>IF(N960="nulová",J960,0)</f>
        <v>0</v>
      </c>
      <c r="BJ960" s="18" t="s">
        <v>83</v>
      </c>
      <c r="BK960" s="204">
        <f>ROUND(I960*H960,2)</f>
        <v>0</v>
      </c>
      <c r="BL960" s="18" t="s">
        <v>350</v>
      </c>
      <c r="BM960" s="203" t="s">
        <v>1327</v>
      </c>
    </row>
    <row r="961" spans="1:65" s="2" customFormat="1" ht="19.5">
      <c r="A961" s="35"/>
      <c r="B961" s="36"/>
      <c r="C961" s="37"/>
      <c r="D961" s="205" t="s">
        <v>159</v>
      </c>
      <c r="E961" s="37"/>
      <c r="F961" s="206" t="s">
        <v>1328</v>
      </c>
      <c r="G961" s="37"/>
      <c r="H961" s="37"/>
      <c r="I961" s="207"/>
      <c r="J961" s="37"/>
      <c r="K961" s="37"/>
      <c r="L961" s="40"/>
      <c r="M961" s="208"/>
      <c r="N961" s="209"/>
      <c r="O961" s="72"/>
      <c r="P961" s="72"/>
      <c r="Q961" s="72"/>
      <c r="R961" s="72"/>
      <c r="S961" s="72"/>
      <c r="T961" s="73"/>
      <c r="U961" s="35"/>
      <c r="V961" s="35"/>
      <c r="W961" s="35"/>
      <c r="X961" s="35"/>
      <c r="Y961" s="35"/>
      <c r="Z961" s="35"/>
      <c r="AA961" s="35"/>
      <c r="AB961" s="35"/>
      <c r="AC961" s="35"/>
      <c r="AD961" s="35"/>
      <c r="AE961" s="35"/>
      <c r="AT961" s="18" t="s">
        <v>159</v>
      </c>
      <c r="AU961" s="18" t="s">
        <v>85</v>
      </c>
    </row>
    <row r="962" spans="1:65" s="2" customFormat="1" ht="19.5">
      <c r="A962" s="35"/>
      <c r="B962" s="36"/>
      <c r="C962" s="37"/>
      <c r="D962" s="205" t="s">
        <v>499</v>
      </c>
      <c r="E962" s="37"/>
      <c r="F962" s="256" t="s">
        <v>500</v>
      </c>
      <c r="G962" s="37"/>
      <c r="H962" s="37"/>
      <c r="I962" s="207"/>
      <c r="J962" s="37"/>
      <c r="K962" s="37"/>
      <c r="L962" s="40"/>
      <c r="M962" s="208"/>
      <c r="N962" s="209"/>
      <c r="O962" s="72"/>
      <c r="P962" s="72"/>
      <c r="Q962" s="72"/>
      <c r="R962" s="72"/>
      <c r="S962" s="72"/>
      <c r="T962" s="73"/>
      <c r="U962" s="35"/>
      <c r="V962" s="35"/>
      <c r="W962" s="35"/>
      <c r="X962" s="35"/>
      <c r="Y962" s="35"/>
      <c r="Z962" s="35"/>
      <c r="AA962" s="35"/>
      <c r="AB962" s="35"/>
      <c r="AC962" s="35"/>
      <c r="AD962" s="35"/>
      <c r="AE962" s="35"/>
      <c r="AT962" s="18" t="s">
        <v>499</v>
      </c>
      <c r="AU962" s="18" t="s">
        <v>85</v>
      </c>
    </row>
    <row r="963" spans="1:65" s="2" customFormat="1" ht="24.2" customHeight="1">
      <c r="A963" s="35"/>
      <c r="B963" s="36"/>
      <c r="C963" s="192" t="s">
        <v>1329</v>
      </c>
      <c r="D963" s="192" t="s">
        <v>152</v>
      </c>
      <c r="E963" s="193" t="s">
        <v>1330</v>
      </c>
      <c r="F963" s="194" t="s">
        <v>1331</v>
      </c>
      <c r="G963" s="195" t="s">
        <v>490</v>
      </c>
      <c r="H963" s="196">
        <v>1</v>
      </c>
      <c r="I963" s="197"/>
      <c r="J963" s="198">
        <f>ROUND(I963*H963,2)</f>
        <v>0</v>
      </c>
      <c r="K963" s="194" t="s">
        <v>156</v>
      </c>
      <c r="L963" s="40"/>
      <c r="M963" s="199" t="s">
        <v>1</v>
      </c>
      <c r="N963" s="200" t="s">
        <v>41</v>
      </c>
      <c r="O963" s="72"/>
      <c r="P963" s="201">
        <f>O963*H963</f>
        <v>0</v>
      </c>
      <c r="Q963" s="201">
        <v>0</v>
      </c>
      <c r="R963" s="201">
        <f>Q963*H963</f>
        <v>0</v>
      </c>
      <c r="S963" s="201">
        <v>0</v>
      </c>
      <c r="T963" s="202">
        <f>S963*H963</f>
        <v>0</v>
      </c>
      <c r="U963" s="35"/>
      <c r="V963" s="35"/>
      <c r="W963" s="35"/>
      <c r="X963" s="35"/>
      <c r="Y963" s="35"/>
      <c r="Z963" s="35"/>
      <c r="AA963" s="35"/>
      <c r="AB963" s="35"/>
      <c r="AC963" s="35"/>
      <c r="AD963" s="35"/>
      <c r="AE963" s="35"/>
      <c r="AR963" s="203" t="s">
        <v>350</v>
      </c>
      <c r="AT963" s="203" t="s">
        <v>152</v>
      </c>
      <c r="AU963" s="203" t="s">
        <v>85</v>
      </c>
      <c r="AY963" s="18" t="s">
        <v>150</v>
      </c>
      <c r="BE963" s="204">
        <f>IF(N963="základní",J963,0)</f>
        <v>0</v>
      </c>
      <c r="BF963" s="204">
        <f>IF(N963="snížená",J963,0)</f>
        <v>0</v>
      </c>
      <c r="BG963" s="204">
        <f>IF(N963="zákl. přenesená",J963,0)</f>
        <v>0</v>
      </c>
      <c r="BH963" s="204">
        <f>IF(N963="sníž. přenesená",J963,0)</f>
        <v>0</v>
      </c>
      <c r="BI963" s="204">
        <f>IF(N963="nulová",J963,0)</f>
        <v>0</v>
      </c>
      <c r="BJ963" s="18" t="s">
        <v>83</v>
      </c>
      <c r="BK963" s="204">
        <f>ROUND(I963*H963,2)</f>
        <v>0</v>
      </c>
      <c r="BL963" s="18" t="s">
        <v>350</v>
      </c>
      <c r="BM963" s="203" t="s">
        <v>1332</v>
      </c>
    </row>
    <row r="964" spans="1:65" s="2" customFormat="1" ht="19.5">
      <c r="A964" s="35"/>
      <c r="B964" s="36"/>
      <c r="C964" s="37"/>
      <c r="D964" s="205" t="s">
        <v>159</v>
      </c>
      <c r="E964" s="37"/>
      <c r="F964" s="206" t="s">
        <v>1333</v>
      </c>
      <c r="G964" s="37"/>
      <c r="H964" s="37"/>
      <c r="I964" s="207"/>
      <c r="J964" s="37"/>
      <c r="K964" s="37"/>
      <c r="L964" s="40"/>
      <c r="M964" s="208"/>
      <c r="N964" s="209"/>
      <c r="O964" s="72"/>
      <c r="P964" s="72"/>
      <c r="Q964" s="72"/>
      <c r="R964" s="72"/>
      <c r="S964" s="72"/>
      <c r="T964" s="73"/>
      <c r="U964" s="35"/>
      <c r="V964" s="35"/>
      <c r="W964" s="35"/>
      <c r="X964" s="35"/>
      <c r="Y964" s="35"/>
      <c r="Z964" s="35"/>
      <c r="AA964" s="35"/>
      <c r="AB964" s="35"/>
      <c r="AC964" s="35"/>
      <c r="AD964" s="35"/>
      <c r="AE964" s="35"/>
      <c r="AT964" s="18" t="s">
        <v>159</v>
      </c>
      <c r="AU964" s="18" t="s">
        <v>85</v>
      </c>
    </row>
    <row r="965" spans="1:65" s="2" customFormat="1" ht="24.2" customHeight="1">
      <c r="A965" s="35"/>
      <c r="B965" s="36"/>
      <c r="C965" s="246" t="s">
        <v>1334</v>
      </c>
      <c r="D965" s="246" t="s">
        <v>289</v>
      </c>
      <c r="E965" s="247" t="s">
        <v>1335</v>
      </c>
      <c r="F965" s="248" t="s">
        <v>1336</v>
      </c>
      <c r="G965" s="249" t="s">
        <v>490</v>
      </c>
      <c r="H965" s="250">
        <v>1</v>
      </c>
      <c r="I965" s="251"/>
      <c r="J965" s="252">
        <f>ROUND(I965*H965,2)</f>
        <v>0</v>
      </c>
      <c r="K965" s="248" t="s">
        <v>156</v>
      </c>
      <c r="L965" s="253"/>
      <c r="M965" s="254" t="s">
        <v>1</v>
      </c>
      <c r="N965" s="255" t="s">
        <v>41</v>
      </c>
      <c r="O965" s="72"/>
      <c r="P965" s="201">
        <f>O965*H965</f>
        <v>0</v>
      </c>
      <c r="Q965" s="201">
        <v>1.2E-2</v>
      </c>
      <c r="R965" s="201">
        <f>Q965*H965</f>
        <v>1.2E-2</v>
      </c>
      <c r="S965" s="201">
        <v>0</v>
      </c>
      <c r="T965" s="202">
        <f>S965*H965</f>
        <v>0</v>
      </c>
      <c r="U965" s="35"/>
      <c r="V965" s="35"/>
      <c r="W965" s="35"/>
      <c r="X965" s="35"/>
      <c r="Y965" s="35"/>
      <c r="Z965" s="35"/>
      <c r="AA965" s="35"/>
      <c r="AB965" s="35"/>
      <c r="AC965" s="35"/>
      <c r="AD965" s="35"/>
      <c r="AE965" s="35"/>
      <c r="AR965" s="203" t="s">
        <v>475</v>
      </c>
      <c r="AT965" s="203" t="s">
        <v>289</v>
      </c>
      <c r="AU965" s="203" t="s">
        <v>85</v>
      </c>
      <c r="AY965" s="18" t="s">
        <v>150</v>
      </c>
      <c r="BE965" s="204">
        <f>IF(N965="základní",J965,0)</f>
        <v>0</v>
      </c>
      <c r="BF965" s="204">
        <f>IF(N965="snížená",J965,0)</f>
        <v>0</v>
      </c>
      <c r="BG965" s="204">
        <f>IF(N965="zákl. přenesená",J965,0)</f>
        <v>0</v>
      </c>
      <c r="BH965" s="204">
        <f>IF(N965="sníž. přenesená",J965,0)</f>
        <v>0</v>
      </c>
      <c r="BI965" s="204">
        <f>IF(N965="nulová",J965,0)</f>
        <v>0</v>
      </c>
      <c r="BJ965" s="18" t="s">
        <v>83</v>
      </c>
      <c r="BK965" s="204">
        <f>ROUND(I965*H965,2)</f>
        <v>0</v>
      </c>
      <c r="BL965" s="18" t="s">
        <v>350</v>
      </c>
      <c r="BM965" s="203" t="s">
        <v>1337</v>
      </c>
    </row>
    <row r="966" spans="1:65" s="2" customFormat="1" ht="19.5">
      <c r="A966" s="35"/>
      <c r="B966" s="36"/>
      <c r="C966" s="37"/>
      <c r="D966" s="205" t="s">
        <v>159</v>
      </c>
      <c r="E966" s="37"/>
      <c r="F966" s="206" t="s">
        <v>1336</v>
      </c>
      <c r="G966" s="37"/>
      <c r="H966" s="37"/>
      <c r="I966" s="207"/>
      <c r="J966" s="37"/>
      <c r="K966" s="37"/>
      <c r="L966" s="40"/>
      <c r="M966" s="208"/>
      <c r="N966" s="209"/>
      <c r="O966" s="72"/>
      <c r="P966" s="72"/>
      <c r="Q966" s="72"/>
      <c r="R966" s="72"/>
      <c r="S966" s="72"/>
      <c r="T966" s="73"/>
      <c r="U966" s="35"/>
      <c r="V966" s="35"/>
      <c r="W966" s="35"/>
      <c r="X966" s="35"/>
      <c r="Y966" s="35"/>
      <c r="Z966" s="35"/>
      <c r="AA966" s="35"/>
      <c r="AB966" s="35"/>
      <c r="AC966" s="35"/>
      <c r="AD966" s="35"/>
      <c r="AE966" s="35"/>
      <c r="AT966" s="18" t="s">
        <v>159</v>
      </c>
      <c r="AU966" s="18" t="s">
        <v>85</v>
      </c>
    </row>
    <row r="967" spans="1:65" s="2" customFormat="1" ht="19.5">
      <c r="A967" s="35"/>
      <c r="B967" s="36"/>
      <c r="C967" s="37"/>
      <c r="D967" s="205" t="s">
        <v>499</v>
      </c>
      <c r="E967" s="37"/>
      <c r="F967" s="256" t="s">
        <v>500</v>
      </c>
      <c r="G967" s="37"/>
      <c r="H967" s="37"/>
      <c r="I967" s="207"/>
      <c r="J967" s="37"/>
      <c r="K967" s="37"/>
      <c r="L967" s="40"/>
      <c r="M967" s="208"/>
      <c r="N967" s="209"/>
      <c r="O967" s="72"/>
      <c r="P967" s="72"/>
      <c r="Q967" s="72"/>
      <c r="R967" s="72"/>
      <c r="S967" s="72"/>
      <c r="T967" s="73"/>
      <c r="U967" s="35"/>
      <c r="V967" s="35"/>
      <c r="W967" s="35"/>
      <c r="X967" s="35"/>
      <c r="Y967" s="35"/>
      <c r="Z967" s="35"/>
      <c r="AA967" s="35"/>
      <c r="AB967" s="35"/>
      <c r="AC967" s="35"/>
      <c r="AD967" s="35"/>
      <c r="AE967" s="35"/>
      <c r="AT967" s="18" t="s">
        <v>499</v>
      </c>
      <c r="AU967" s="18" t="s">
        <v>85</v>
      </c>
    </row>
    <row r="968" spans="1:65" s="2" customFormat="1" ht="16.5" customHeight="1">
      <c r="A968" s="35"/>
      <c r="B968" s="36"/>
      <c r="C968" s="192" t="s">
        <v>1338</v>
      </c>
      <c r="D968" s="192" t="s">
        <v>152</v>
      </c>
      <c r="E968" s="193" t="s">
        <v>1339</v>
      </c>
      <c r="F968" s="194" t="s">
        <v>1340</v>
      </c>
      <c r="G968" s="195" t="s">
        <v>265</v>
      </c>
      <c r="H968" s="196">
        <v>29.346</v>
      </c>
      <c r="I968" s="197"/>
      <c r="J968" s="198">
        <f>ROUND(I968*H968,2)</f>
        <v>0</v>
      </c>
      <c r="K968" s="194" t="s">
        <v>156</v>
      </c>
      <c r="L968" s="40"/>
      <c r="M968" s="199" t="s">
        <v>1</v>
      </c>
      <c r="N968" s="200" t="s">
        <v>41</v>
      </c>
      <c r="O968" s="72"/>
      <c r="P968" s="201">
        <f>O968*H968</f>
        <v>0</v>
      </c>
      <c r="Q968" s="201">
        <v>0</v>
      </c>
      <c r="R968" s="201">
        <f>Q968*H968</f>
        <v>0</v>
      </c>
      <c r="S968" s="201">
        <v>0.02</v>
      </c>
      <c r="T968" s="202">
        <f>S968*H968</f>
        <v>0.58692</v>
      </c>
      <c r="U968" s="35"/>
      <c r="V968" s="35"/>
      <c r="W968" s="35"/>
      <c r="X968" s="35"/>
      <c r="Y968" s="35"/>
      <c r="Z968" s="35"/>
      <c r="AA968" s="35"/>
      <c r="AB968" s="35"/>
      <c r="AC968" s="35"/>
      <c r="AD968" s="35"/>
      <c r="AE968" s="35"/>
      <c r="AR968" s="203" t="s">
        <v>350</v>
      </c>
      <c r="AT968" s="203" t="s">
        <v>152</v>
      </c>
      <c r="AU968" s="203" t="s">
        <v>85</v>
      </c>
      <c r="AY968" s="18" t="s">
        <v>150</v>
      </c>
      <c r="BE968" s="204">
        <f>IF(N968="základní",J968,0)</f>
        <v>0</v>
      </c>
      <c r="BF968" s="204">
        <f>IF(N968="snížená",J968,0)</f>
        <v>0</v>
      </c>
      <c r="BG968" s="204">
        <f>IF(N968="zákl. přenesená",J968,0)</f>
        <v>0</v>
      </c>
      <c r="BH968" s="204">
        <f>IF(N968="sníž. přenesená",J968,0)</f>
        <v>0</v>
      </c>
      <c r="BI968" s="204">
        <f>IF(N968="nulová",J968,0)</f>
        <v>0</v>
      </c>
      <c r="BJ968" s="18" t="s">
        <v>83</v>
      </c>
      <c r="BK968" s="204">
        <f>ROUND(I968*H968,2)</f>
        <v>0</v>
      </c>
      <c r="BL968" s="18" t="s">
        <v>350</v>
      </c>
      <c r="BM968" s="203" t="s">
        <v>1341</v>
      </c>
    </row>
    <row r="969" spans="1:65" s="2" customFormat="1">
      <c r="A969" s="35"/>
      <c r="B969" s="36"/>
      <c r="C969" s="37"/>
      <c r="D969" s="205" t="s">
        <v>159</v>
      </c>
      <c r="E969" s="37"/>
      <c r="F969" s="206" t="s">
        <v>1340</v>
      </c>
      <c r="G969" s="37"/>
      <c r="H969" s="37"/>
      <c r="I969" s="207"/>
      <c r="J969" s="37"/>
      <c r="K969" s="37"/>
      <c r="L969" s="40"/>
      <c r="M969" s="208"/>
      <c r="N969" s="209"/>
      <c r="O969" s="72"/>
      <c r="P969" s="72"/>
      <c r="Q969" s="72"/>
      <c r="R969" s="72"/>
      <c r="S969" s="72"/>
      <c r="T969" s="73"/>
      <c r="U969" s="35"/>
      <c r="V969" s="35"/>
      <c r="W969" s="35"/>
      <c r="X969" s="35"/>
      <c r="Y969" s="35"/>
      <c r="Z969" s="35"/>
      <c r="AA969" s="35"/>
      <c r="AB969" s="35"/>
      <c r="AC969" s="35"/>
      <c r="AD969" s="35"/>
      <c r="AE969" s="35"/>
      <c r="AT969" s="18" t="s">
        <v>159</v>
      </c>
      <c r="AU969" s="18" t="s">
        <v>85</v>
      </c>
    </row>
    <row r="970" spans="1:65" s="13" customFormat="1">
      <c r="B970" s="210"/>
      <c r="C970" s="211"/>
      <c r="D970" s="205" t="s">
        <v>161</v>
      </c>
      <c r="E970" s="212" t="s">
        <v>1</v>
      </c>
      <c r="F970" s="213" t="s">
        <v>714</v>
      </c>
      <c r="G970" s="211"/>
      <c r="H970" s="214">
        <v>21.24</v>
      </c>
      <c r="I970" s="215"/>
      <c r="J970" s="211"/>
      <c r="K970" s="211"/>
      <c r="L970" s="216"/>
      <c r="M970" s="217"/>
      <c r="N970" s="218"/>
      <c r="O970" s="218"/>
      <c r="P970" s="218"/>
      <c r="Q970" s="218"/>
      <c r="R970" s="218"/>
      <c r="S970" s="218"/>
      <c r="T970" s="219"/>
      <c r="AT970" s="220" t="s">
        <v>161</v>
      </c>
      <c r="AU970" s="220" t="s">
        <v>85</v>
      </c>
      <c r="AV970" s="13" t="s">
        <v>85</v>
      </c>
      <c r="AW970" s="13" t="s">
        <v>33</v>
      </c>
      <c r="AX970" s="13" t="s">
        <v>76</v>
      </c>
      <c r="AY970" s="220" t="s">
        <v>150</v>
      </c>
    </row>
    <row r="971" spans="1:65" s="13" customFormat="1">
      <c r="B971" s="210"/>
      <c r="C971" s="211"/>
      <c r="D971" s="205" t="s">
        <v>161</v>
      </c>
      <c r="E971" s="212" t="s">
        <v>1</v>
      </c>
      <c r="F971" s="213" t="s">
        <v>715</v>
      </c>
      <c r="G971" s="211"/>
      <c r="H971" s="214">
        <v>1.77</v>
      </c>
      <c r="I971" s="215"/>
      <c r="J971" s="211"/>
      <c r="K971" s="211"/>
      <c r="L971" s="216"/>
      <c r="M971" s="217"/>
      <c r="N971" s="218"/>
      <c r="O971" s="218"/>
      <c r="P971" s="218"/>
      <c r="Q971" s="218"/>
      <c r="R971" s="218"/>
      <c r="S971" s="218"/>
      <c r="T971" s="219"/>
      <c r="AT971" s="220" t="s">
        <v>161</v>
      </c>
      <c r="AU971" s="220" t="s">
        <v>85</v>
      </c>
      <c r="AV971" s="13" t="s">
        <v>85</v>
      </c>
      <c r="AW971" s="13" t="s">
        <v>33</v>
      </c>
      <c r="AX971" s="13" t="s">
        <v>76</v>
      </c>
      <c r="AY971" s="220" t="s">
        <v>150</v>
      </c>
    </row>
    <row r="972" spans="1:65" s="13" customFormat="1">
      <c r="B972" s="210"/>
      <c r="C972" s="211"/>
      <c r="D972" s="205" t="s">
        <v>161</v>
      </c>
      <c r="E972" s="212" t="s">
        <v>1</v>
      </c>
      <c r="F972" s="213" t="s">
        <v>713</v>
      </c>
      <c r="G972" s="211"/>
      <c r="H972" s="214">
        <v>6.3360000000000003</v>
      </c>
      <c r="I972" s="215"/>
      <c r="J972" s="211"/>
      <c r="K972" s="211"/>
      <c r="L972" s="216"/>
      <c r="M972" s="217"/>
      <c r="N972" s="218"/>
      <c r="O972" s="218"/>
      <c r="P972" s="218"/>
      <c r="Q972" s="218"/>
      <c r="R972" s="218"/>
      <c r="S972" s="218"/>
      <c r="T972" s="219"/>
      <c r="AT972" s="220" t="s">
        <v>161</v>
      </c>
      <c r="AU972" s="220" t="s">
        <v>85</v>
      </c>
      <c r="AV972" s="13" t="s">
        <v>85</v>
      </c>
      <c r="AW972" s="13" t="s">
        <v>33</v>
      </c>
      <c r="AX972" s="13" t="s">
        <v>76</v>
      </c>
      <c r="AY972" s="220" t="s">
        <v>150</v>
      </c>
    </row>
    <row r="973" spans="1:65" s="14" customFormat="1">
      <c r="B973" s="221"/>
      <c r="C973" s="222"/>
      <c r="D973" s="205" t="s">
        <v>161</v>
      </c>
      <c r="E973" s="223" t="s">
        <v>1</v>
      </c>
      <c r="F973" s="224" t="s">
        <v>163</v>
      </c>
      <c r="G973" s="222"/>
      <c r="H973" s="225">
        <v>29.346</v>
      </c>
      <c r="I973" s="226"/>
      <c r="J973" s="222"/>
      <c r="K973" s="222"/>
      <c r="L973" s="227"/>
      <c r="M973" s="228"/>
      <c r="N973" s="229"/>
      <c r="O973" s="229"/>
      <c r="P973" s="229"/>
      <c r="Q973" s="229"/>
      <c r="R973" s="229"/>
      <c r="S973" s="229"/>
      <c r="T973" s="230"/>
      <c r="AT973" s="231" t="s">
        <v>161</v>
      </c>
      <c r="AU973" s="231" t="s">
        <v>85</v>
      </c>
      <c r="AV973" s="14" t="s">
        <v>157</v>
      </c>
      <c r="AW973" s="14" t="s">
        <v>33</v>
      </c>
      <c r="AX973" s="14" t="s">
        <v>83</v>
      </c>
      <c r="AY973" s="231" t="s">
        <v>150</v>
      </c>
    </row>
    <row r="974" spans="1:65" s="2" customFormat="1" ht="33" customHeight="1">
      <c r="A974" s="35"/>
      <c r="B974" s="36"/>
      <c r="C974" s="192" t="s">
        <v>1342</v>
      </c>
      <c r="D974" s="192" t="s">
        <v>152</v>
      </c>
      <c r="E974" s="193" t="s">
        <v>1343</v>
      </c>
      <c r="F974" s="194" t="s">
        <v>1344</v>
      </c>
      <c r="G974" s="195" t="s">
        <v>490</v>
      </c>
      <c r="H974" s="196">
        <v>1</v>
      </c>
      <c r="I974" s="197"/>
      <c r="J974" s="198">
        <f>ROUND(I974*H974,2)</f>
        <v>0</v>
      </c>
      <c r="K974" s="194" t="s">
        <v>156</v>
      </c>
      <c r="L974" s="40"/>
      <c r="M974" s="199" t="s">
        <v>1</v>
      </c>
      <c r="N974" s="200" t="s">
        <v>41</v>
      </c>
      <c r="O974" s="72"/>
      <c r="P974" s="201">
        <f>O974*H974</f>
        <v>0</v>
      </c>
      <c r="Q974" s="201">
        <v>5.0000000000000002E-5</v>
      </c>
      <c r="R974" s="201">
        <f>Q974*H974</f>
        <v>5.0000000000000002E-5</v>
      </c>
      <c r="S974" s="201">
        <v>0</v>
      </c>
      <c r="T974" s="202">
        <f>S974*H974</f>
        <v>0</v>
      </c>
      <c r="U974" s="35"/>
      <c r="V974" s="35"/>
      <c r="W974" s="35"/>
      <c r="X974" s="35"/>
      <c r="Y974" s="35"/>
      <c r="Z974" s="35"/>
      <c r="AA974" s="35"/>
      <c r="AB974" s="35"/>
      <c r="AC974" s="35"/>
      <c r="AD974" s="35"/>
      <c r="AE974" s="35"/>
      <c r="AR974" s="203" t="s">
        <v>350</v>
      </c>
      <c r="AT974" s="203" t="s">
        <v>152</v>
      </c>
      <c r="AU974" s="203" t="s">
        <v>85</v>
      </c>
      <c r="AY974" s="18" t="s">
        <v>150</v>
      </c>
      <c r="BE974" s="204">
        <f>IF(N974="základní",J974,0)</f>
        <v>0</v>
      </c>
      <c r="BF974" s="204">
        <f>IF(N974="snížená",J974,0)</f>
        <v>0</v>
      </c>
      <c r="BG974" s="204">
        <f>IF(N974="zákl. přenesená",J974,0)</f>
        <v>0</v>
      </c>
      <c r="BH974" s="204">
        <f>IF(N974="sníž. přenesená",J974,0)</f>
        <v>0</v>
      </c>
      <c r="BI974" s="204">
        <f>IF(N974="nulová",J974,0)</f>
        <v>0</v>
      </c>
      <c r="BJ974" s="18" t="s">
        <v>83</v>
      </c>
      <c r="BK974" s="204">
        <f>ROUND(I974*H974,2)</f>
        <v>0</v>
      </c>
      <c r="BL974" s="18" t="s">
        <v>350</v>
      </c>
      <c r="BM974" s="203" t="s">
        <v>1345</v>
      </c>
    </row>
    <row r="975" spans="1:65" s="2" customFormat="1" ht="29.25">
      <c r="A975" s="35"/>
      <c r="B975" s="36"/>
      <c r="C975" s="37"/>
      <c r="D975" s="205" t="s">
        <v>159</v>
      </c>
      <c r="E975" s="37"/>
      <c r="F975" s="206" t="s">
        <v>1346</v>
      </c>
      <c r="G975" s="37"/>
      <c r="H975" s="37"/>
      <c r="I975" s="207"/>
      <c r="J975" s="37"/>
      <c r="K975" s="37"/>
      <c r="L975" s="40"/>
      <c r="M975" s="208"/>
      <c r="N975" s="209"/>
      <c r="O975" s="72"/>
      <c r="P975" s="72"/>
      <c r="Q975" s="72"/>
      <c r="R975" s="72"/>
      <c r="S975" s="72"/>
      <c r="T975" s="73"/>
      <c r="U975" s="35"/>
      <c r="V975" s="35"/>
      <c r="W975" s="35"/>
      <c r="X975" s="35"/>
      <c r="Y975" s="35"/>
      <c r="Z975" s="35"/>
      <c r="AA975" s="35"/>
      <c r="AB975" s="35"/>
      <c r="AC975" s="35"/>
      <c r="AD975" s="35"/>
      <c r="AE975" s="35"/>
      <c r="AT975" s="18" t="s">
        <v>159</v>
      </c>
      <c r="AU975" s="18" t="s">
        <v>85</v>
      </c>
    </row>
    <row r="976" spans="1:65" s="2" customFormat="1" ht="37.9" customHeight="1">
      <c r="A976" s="35"/>
      <c r="B976" s="36"/>
      <c r="C976" s="246" t="s">
        <v>1347</v>
      </c>
      <c r="D976" s="246" t="s">
        <v>289</v>
      </c>
      <c r="E976" s="247" t="s">
        <v>1348</v>
      </c>
      <c r="F976" s="248" t="s">
        <v>1349</v>
      </c>
      <c r="G976" s="249" t="s">
        <v>490</v>
      </c>
      <c r="H976" s="250">
        <v>1</v>
      </c>
      <c r="I976" s="251"/>
      <c r="J976" s="252">
        <f>ROUND(I976*H976,2)</f>
        <v>0</v>
      </c>
      <c r="K976" s="248" t="s">
        <v>156</v>
      </c>
      <c r="L976" s="253"/>
      <c r="M976" s="254" t="s">
        <v>1</v>
      </c>
      <c r="N976" s="255" t="s">
        <v>41</v>
      </c>
      <c r="O976" s="72"/>
      <c r="P976" s="201">
        <f>O976*H976</f>
        <v>0</v>
      </c>
      <c r="Q976" s="201">
        <v>4.2999999999999997E-2</v>
      </c>
      <c r="R976" s="201">
        <f>Q976*H976</f>
        <v>4.2999999999999997E-2</v>
      </c>
      <c r="S976" s="201">
        <v>0</v>
      </c>
      <c r="T976" s="202">
        <f>S976*H976</f>
        <v>0</v>
      </c>
      <c r="U976" s="35"/>
      <c r="V976" s="35"/>
      <c r="W976" s="35"/>
      <c r="X976" s="35"/>
      <c r="Y976" s="35"/>
      <c r="Z976" s="35"/>
      <c r="AA976" s="35"/>
      <c r="AB976" s="35"/>
      <c r="AC976" s="35"/>
      <c r="AD976" s="35"/>
      <c r="AE976" s="35"/>
      <c r="AR976" s="203" t="s">
        <v>475</v>
      </c>
      <c r="AT976" s="203" t="s">
        <v>289</v>
      </c>
      <c r="AU976" s="203" t="s">
        <v>85</v>
      </c>
      <c r="AY976" s="18" t="s">
        <v>150</v>
      </c>
      <c r="BE976" s="204">
        <f>IF(N976="základní",J976,0)</f>
        <v>0</v>
      </c>
      <c r="BF976" s="204">
        <f>IF(N976="snížená",J976,0)</f>
        <v>0</v>
      </c>
      <c r="BG976" s="204">
        <f>IF(N976="zákl. přenesená",J976,0)</f>
        <v>0</v>
      </c>
      <c r="BH976" s="204">
        <f>IF(N976="sníž. přenesená",J976,0)</f>
        <v>0</v>
      </c>
      <c r="BI976" s="204">
        <f>IF(N976="nulová",J976,0)</f>
        <v>0</v>
      </c>
      <c r="BJ976" s="18" t="s">
        <v>83</v>
      </c>
      <c r="BK976" s="204">
        <f>ROUND(I976*H976,2)</f>
        <v>0</v>
      </c>
      <c r="BL976" s="18" t="s">
        <v>350</v>
      </c>
      <c r="BM976" s="203" t="s">
        <v>1350</v>
      </c>
    </row>
    <row r="977" spans="1:65" s="2" customFormat="1" ht="19.5">
      <c r="A977" s="35"/>
      <c r="B977" s="36"/>
      <c r="C977" s="37"/>
      <c r="D977" s="205" t="s">
        <v>159</v>
      </c>
      <c r="E977" s="37"/>
      <c r="F977" s="206" t="s">
        <v>1349</v>
      </c>
      <c r="G977" s="37"/>
      <c r="H977" s="37"/>
      <c r="I977" s="207"/>
      <c r="J977" s="37"/>
      <c r="K977" s="37"/>
      <c r="L977" s="40"/>
      <c r="M977" s="208"/>
      <c r="N977" s="209"/>
      <c r="O977" s="72"/>
      <c r="P977" s="72"/>
      <c r="Q977" s="72"/>
      <c r="R977" s="72"/>
      <c r="S977" s="72"/>
      <c r="T977" s="73"/>
      <c r="U977" s="35"/>
      <c r="V977" s="35"/>
      <c r="W977" s="35"/>
      <c r="X977" s="35"/>
      <c r="Y977" s="35"/>
      <c r="Z977" s="35"/>
      <c r="AA977" s="35"/>
      <c r="AB977" s="35"/>
      <c r="AC977" s="35"/>
      <c r="AD977" s="35"/>
      <c r="AE977" s="35"/>
      <c r="AT977" s="18" t="s">
        <v>159</v>
      </c>
      <c r="AU977" s="18" t="s">
        <v>85</v>
      </c>
    </row>
    <row r="978" spans="1:65" s="2" customFormat="1" ht="19.5">
      <c r="A978" s="35"/>
      <c r="B978" s="36"/>
      <c r="C978" s="37"/>
      <c r="D978" s="205" t="s">
        <v>499</v>
      </c>
      <c r="E978" s="37"/>
      <c r="F978" s="256" t="s">
        <v>500</v>
      </c>
      <c r="G978" s="37"/>
      <c r="H978" s="37"/>
      <c r="I978" s="207"/>
      <c r="J978" s="37"/>
      <c r="K978" s="37"/>
      <c r="L978" s="40"/>
      <c r="M978" s="208"/>
      <c r="N978" s="209"/>
      <c r="O978" s="72"/>
      <c r="P978" s="72"/>
      <c r="Q978" s="72"/>
      <c r="R978" s="72"/>
      <c r="S978" s="72"/>
      <c r="T978" s="73"/>
      <c r="U978" s="35"/>
      <c r="V978" s="35"/>
      <c r="W978" s="35"/>
      <c r="X978" s="35"/>
      <c r="Y978" s="35"/>
      <c r="Z978" s="35"/>
      <c r="AA978" s="35"/>
      <c r="AB978" s="35"/>
      <c r="AC978" s="35"/>
      <c r="AD978" s="35"/>
      <c r="AE978" s="35"/>
      <c r="AT978" s="18" t="s">
        <v>499</v>
      </c>
      <c r="AU978" s="18" t="s">
        <v>85</v>
      </c>
    </row>
    <row r="979" spans="1:65" s="2" customFormat="1" ht="16.5" customHeight="1">
      <c r="A979" s="35"/>
      <c r="B979" s="36"/>
      <c r="C979" s="192" t="s">
        <v>1351</v>
      </c>
      <c r="D979" s="192" t="s">
        <v>152</v>
      </c>
      <c r="E979" s="193" t="s">
        <v>1352</v>
      </c>
      <c r="F979" s="194" t="s">
        <v>1353</v>
      </c>
      <c r="G979" s="195" t="s">
        <v>363</v>
      </c>
      <c r="H979" s="196">
        <v>1.7</v>
      </c>
      <c r="I979" s="197"/>
      <c r="J979" s="198">
        <f>ROUND(I979*H979,2)</f>
        <v>0</v>
      </c>
      <c r="K979" s="194" t="s">
        <v>156</v>
      </c>
      <c r="L979" s="40"/>
      <c r="M979" s="199" t="s">
        <v>1</v>
      </c>
      <c r="N979" s="200" t="s">
        <v>41</v>
      </c>
      <c r="O979" s="72"/>
      <c r="P979" s="201">
        <f>O979*H979</f>
        <v>0</v>
      </c>
      <c r="Q979" s="201">
        <v>0</v>
      </c>
      <c r="R979" s="201">
        <f>Q979*H979</f>
        <v>0</v>
      </c>
      <c r="S979" s="201">
        <v>0.03</v>
      </c>
      <c r="T979" s="202">
        <f>S979*H979</f>
        <v>5.0999999999999997E-2</v>
      </c>
      <c r="U979" s="35"/>
      <c r="V979" s="35"/>
      <c r="W979" s="35"/>
      <c r="X979" s="35"/>
      <c r="Y979" s="35"/>
      <c r="Z979" s="35"/>
      <c r="AA979" s="35"/>
      <c r="AB979" s="35"/>
      <c r="AC979" s="35"/>
      <c r="AD979" s="35"/>
      <c r="AE979" s="35"/>
      <c r="AR979" s="203" t="s">
        <v>350</v>
      </c>
      <c r="AT979" s="203" t="s">
        <v>152</v>
      </c>
      <c r="AU979" s="203" t="s">
        <v>85</v>
      </c>
      <c r="AY979" s="18" t="s">
        <v>150</v>
      </c>
      <c r="BE979" s="204">
        <f>IF(N979="základní",J979,0)</f>
        <v>0</v>
      </c>
      <c r="BF979" s="204">
        <f>IF(N979="snížená",J979,0)</f>
        <v>0</v>
      </c>
      <c r="BG979" s="204">
        <f>IF(N979="zákl. přenesená",J979,0)</f>
        <v>0</v>
      </c>
      <c r="BH979" s="204">
        <f>IF(N979="sníž. přenesená",J979,0)</f>
        <v>0</v>
      </c>
      <c r="BI979" s="204">
        <f>IF(N979="nulová",J979,0)</f>
        <v>0</v>
      </c>
      <c r="BJ979" s="18" t="s">
        <v>83</v>
      </c>
      <c r="BK979" s="204">
        <f>ROUND(I979*H979,2)</f>
        <v>0</v>
      </c>
      <c r="BL979" s="18" t="s">
        <v>350</v>
      </c>
      <c r="BM979" s="203" t="s">
        <v>1354</v>
      </c>
    </row>
    <row r="980" spans="1:65" s="2" customFormat="1" ht="19.5">
      <c r="A980" s="35"/>
      <c r="B980" s="36"/>
      <c r="C980" s="37"/>
      <c r="D980" s="205" t="s">
        <v>159</v>
      </c>
      <c r="E980" s="37"/>
      <c r="F980" s="206" t="s">
        <v>1355</v>
      </c>
      <c r="G980" s="37"/>
      <c r="H980" s="37"/>
      <c r="I980" s="207"/>
      <c r="J980" s="37"/>
      <c r="K980" s="37"/>
      <c r="L980" s="40"/>
      <c r="M980" s="208"/>
      <c r="N980" s="209"/>
      <c r="O980" s="72"/>
      <c r="P980" s="72"/>
      <c r="Q980" s="72"/>
      <c r="R980" s="72"/>
      <c r="S980" s="72"/>
      <c r="T980" s="73"/>
      <c r="U980" s="35"/>
      <c r="V980" s="35"/>
      <c r="W980" s="35"/>
      <c r="X980" s="35"/>
      <c r="Y980" s="35"/>
      <c r="Z980" s="35"/>
      <c r="AA980" s="35"/>
      <c r="AB980" s="35"/>
      <c r="AC980" s="35"/>
      <c r="AD980" s="35"/>
      <c r="AE980" s="35"/>
      <c r="AT980" s="18" t="s">
        <v>159</v>
      </c>
      <c r="AU980" s="18" t="s">
        <v>85</v>
      </c>
    </row>
    <row r="981" spans="1:65" s="2" customFormat="1" ht="24.2" customHeight="1">
      <c r="A981" s="35"/>
      <c r="B981" s="36"/>
      <c r="C981" s="192" t="s">
        <v>1356</v>
      </c>
      <c r="D981" s="192" t="s">
        <v>152</v>
      </c>
      <c r="E981" s="193" t="s">
        <v>1357</v>
      </c>
      <c r="F981" s="194" t="s">
        <v>1358</v>
      </c>
      <c r="G981" s="195" t="s">
        <v>171</v>
      </c>
      <c r="H981" s="196">
        <v>2.4620000000000002</v>
      </c>
      <c r="I981" s="197"/>
      <c r="J981" s="198">
        <f>ROUND(I981*H981,2)</f>
        <v>0</v>
      </c>
      <c r="K981" s="194" t="s">
        <v>156</v>
      </c>
      <c r="L981" s="40"/>
      <c r="M981" s="199" t="s">
        <v>1</v>
      </c>
      <c r="N981" s="200" t="s">
        <v>41</v>
      </c>
      <c r="O981" s="72"/>
      <c r="P981" s="201">
        <f>O981*H981</f>
        <v>0</v>
      </c>
      <c r="Q981" s="201">
        <v>0</v>
      </c>
      <c r="R981" s="201">
        <f>Q981*H981</f>
        <v>0</v>
      </c>
      <c r="S981" s="201">
        <v>0</v>
      </c>
      <c r="T981" s="202">
        <f>S981*H981</f>
        <v>0</v>
      </c>
      <c r="U981" s="35"/>
      <c r="V981" s="35"/>
      <c r="W981" s="35"/>
      <c r="X981" s="35"/>
      <c r="Y981" s="35"/>
      <c r="Z981" s="35"/>
      <c r="AA981" s="35"/>
      <c r="AB981" s="35"/>
      <c r="AC981" s="35"/>
      <c r="AD981" s="35"/>
      <c r="AE981" s="35"/>
      <c r="AR981" s="203" t="s">
        <v>350</v>
      </c>
      <c r="AT981" s="203" t="s">
        <v>152</v>
      </c>
      <c r="AU981" s="203" t="s">
        <v>85</v>
      </c>
      <c r="AY981" s="18" t="s">
        <v>150</v>
      </c>
      <c r="BE981" s="204">
        <f>IF(N981="základní",J981,0)</f>
        <v>0</v>
      </c>
      <c r="BF981" s="204">
        <f>IF(N981="snížená",J981,0)</f>
        <v>0</v>
      </c>
      <c r="BG981" s="204">
        <f>IF(N981="zákl. přenesená",J981,0)</f>
        <v>0</v>
      </c>
      <c r="BH981" s="204">
        <f>IF(N981="sníž. přenesená",J981,0)</f>
        <v>0</v>
      </c>
      <c r="BI981" s="204">
        <f>IF(N981="nulová",J981,0)</f>
        <v>0</v>
      </c>
      <c r="BJ981" s="18" t="s">
        <v>83</v>
      </c>
      <c r="BK981" s="204">
        <f>ROUND(I981*H981,2)</f>
        <v>0</v>
      </c>
      <c r="BL981" s="18" t="s">
        <v>350</v>
      </c>
      <c r="BM981" s="203" t="s">
        <v>1359</v>
      </c>
    </row>
    <row r="982" spans="1:65" s="2" customFormat="1" ht="29.25">
      <c r="A982" s="35"/>
      <c r="B982" s="36"/>
      <c r="C982" s="37"/>
      <c r="D982" s="205" t="s">
        <v>159</v>
      </c>
      <c r="E982" s="37"/>
      <c r="F982" s="206" t="s">
        <v>1360</v>
      </c>
      <c r="G982" s="37"/>
      <c r="H982" s="37"/>
      <c r="I982" s="207"/>
      <c r="J982" s="37"/>
      <c r="K982" s="37"/>
      <c r="L982" s="40"/>
      <c r="M982" s="208"/>
      <c r="N982" s="209"/>
      <c r="O982" s="72"/>
      <c r="P982" s="72"/>
      <c r="Q982" s="72"/>
      <c r="R982" s="72"/>
      <c r="S982" s="72"/>
      <c r="T982" s="73"/>
      <c r="U982" s="35"/>
      <c r="V982" s="35"/>
      <c r="W982" s="35"/>
      <c r="X982" s="35"/>
      <c r="Y982" s="35"/>
      <c r="Z982" s="35"/>
      <c r="AA982" s="35"/>
      <c r="AB982" s="35"/>
      <c r="AC982" s="35"/>
      <c r="AD982" s="35"/>
      <c r="AE982" s="35"/>
      <c r="AT982" s="18" t="s">
        <v>159</v>
      </c>
      <c r="AU982" s="18" t="s">
        <v>85</v>
      </c>
    </row>
    <row r="983" spans="1:65" s="2" customFormat="1" ht="24.2" customHeight="1">
      <c r="A983" s="35"/>
      <c r="B983" s="36"/>
      <c r="C983" s="192" t="s">
        <v>1361</v>
      </c>
      <c r="D983" s="192" t="s">
        <v>152</v>
      </c>
      <c r="E983" s="193" t="s">
        <v>1362</v>
      </c>
      <c r="F983" s="194" t="s">
        <v>1363</v>
      </c>
      <c r="G983" s="195" t="s">
        <v>171</v>
      </c>
      <c r="H983" s="196">
        <v>2.4620000000000002</v>
      </c>
      <c r="I983" s="197"/>
      <c r="J983" s="198">
        <f>ROUND(I983*H983,2)</f>
        <v>0</v>
      </c>
      <c r="K983" s="194" t="s">
        <v>156</v>
      </c>
      <c r="L983" s="40"/>
      <c r="M983" s="199" t="s">
        <v>1</v>
      </c>
      <c r="N983" s="200" t="s">
        <v>41</v>
      </c>
      <c r="O983" s="72"/>
      <c r="P983" s="201">
        <f>O983*H983</f>
        <v>0</v>
      </c>
      <c r="Q983" s="201">
        <v>0</v>
      </c>
      <c r="R983" s="201">
        <f>Q983*H983</f>
        <v>0</v>
      </c>
      <c r="S983" s="201">
        <v>0</v>
      </c>
      <c r="T983" s="202">
        <f>S983*H983</f>
        <v>0</v>
      </c>
      <c r="U983" s="35"/>
      <c r="V983" s="35"/>
      <c r="W983" s="35"/>
      <c r="X983" s="35"/>
      <c r="Y983" s="35"/>
      <c r="Z983" s="35"/>
      <c r="AA983" s="35"/>
      <c r="AB983" s="35"/>
      <c r="AC983" s="35"/>
      <c r="AD983" s="35"/>
      <c r="AE983" s="35"/>
      <c r="AR983" s="203" t="s">
        <v>350</v>
      </c>
      <c r="AT983" s="203" t="s">
        <v>152</v>
      </c>
      <c r="AU983" s="203" t="s">
        <v>85</v>
      </c>
      <c r="AY983" s="18" t="s">
        <v>150</v>
      </c>
      <c r="BE983" s="204">
        <f>IF(N983="základní",J983,0)</f>
        <v>0</v>
      </c>
      <c r="BF983" s="204">
        <f>IF(N983="snížená",J983,0)</f>
        <v>0</v>
      </c>
      <c r="BG983" s="204">
        <f>IF(N983="zákl. přenesená",J983,0)</f>
        <v>0</v>
      </c>
      <c r="BH983" s="204">
        <f>IF(N983="sníž. přenesená",J983,0)</f>
        <v>0</v>
      </c>
      <c r="BI983" s="204">
        <f>IF(N983="nulová",J983,0)</f>
        <v>0</v>
      </c>
      <c r="BJ983" s="18" t="s">
        <v>83</v>
      </c>
      <c r="BK983" s="204">
        <f>ROUND(I983*H983,2)</f>
        <v>0</v>
      </c>
      <c r="BL983" s="18" t="s">
        <v>350</v>
      </c>
      <c r="BM983" s="203" t="s">
        <v>1364</v>
      </c>
    </row>
    <row r="984" spans="1:65" s="2" customFormat="1" ht="29.25">
      <c r="A984" s="35"/>
      <c r="B984" s="36"/>
      <c r="C984" s="37"/>
      <c r="D984" s="205" t="s">
        <v>159</v>
      </c>
      <c r="E984" s="37"/>
      <c r="F984" s="206" t="s">
        <v>1365</v>
      </c>
      <c r="G984" s="37"/>
      <c r="H984" s="37"/>
      <c r="I984" s="207"/>
      <c r="J984" s="37"/>
      <c r="K984" s="37"/>
      <c r="L984" s="40"/>
      <c r="M984" s="208"/>
      <c r="N984" s="209"/>
      <c r="O984" s="72"/>
      <c r="P984" s="72"/>
      <c r="Q984" s="72"/>
      <c r="R984" s="72"/>
      <c r="S984" s="72"/>
      <c r="T984" s="73"/>
      <c r="U984" s="35"/>
      <c r="V984" s="35"/>
      <c r="W984" s="35"/>
      <c r="X984" s="35"/>
      <c r="Y984" s="35"/>
      <c r="Z984" s="35"/>
      <c r="AA984" s="35"/>
      <c r="AB984" s="35"/>
      <c r="AC984" s="35"/>
      <c r="AD984" s="35"/>
      <c r="AE984" s="35"/>
      <c r="AT984" s="18" t="s">
        <v>159</v>
      </c>
      <c r="AU984" s="18" t="s">
        <v>85</v>
      </c>
    </row>
    <row r="985" spans="1:65" s="12" customFormat="1" ht="22.9" customHeight="1">
      <c r="B985" s="176"/>
      <c r="C985" s="177"/>
      <c r="D985" s="178" t="s">
        <v>75</v>
      </c>
      <c r="E985" s="190" t="s">
        <v>1366</v>
      </c>
      <c r="F985" s="190" t="s">
        <v>1367</v>
      </c>
      <c r="G985" s="177"/>
      <c r="H985" s="177"/>
      <c r="I985" s="180"/>
      <c r="J985" s="191">
        <f>BK985</f>
        <v>0</v>
      </c>
      <c r="K985" s="177"/>
      <c r="L985" s="182"/>
      <c r="M985" s="183"/>
      <c r="N985" s="184"/>
      <c r="O985" s="184"/>
      <c r="P985" s="185">
        <f>SUM(P986:P1063)</f>
        <v>0</v>
      </c>
      <c r="Q985" s="184"/>
      <c r="R985" s="185">
        <f>SUM(R986:R1063)</f>
        <v>3.7585670000000002</v>
      </c>
      <c r="S985" s="184"/>
      <c r="T985" s="186">
        <f>SUM(T986:T1063)</f>
        <v>0</v>
      </c>
      <c r="AR985" s="187" t="s">
        <v>85</v>
      </c>
      <c r="AT985" s="188" t="s">
        <v>75</v>
      </c>
      <c r="AU985" s="188" t="s">
        <v>83</v>
      </c>
      <c r="AY985" s="187" t="s">
        <v>150</v>
      </c>
      <c r="BK985" s="189">
        <f>SUM(BK986:BK1063)</f>
        <v>0</v>
      </c>
    </row>
    <row r="986" spans="1:65" s="2" customFormat="1" ht="16.5" customHeight="1">
      <c r="A986" s="35"/>
      <c r="B986" s="36"/>
      <c r="C986" s="192" t="s">
        <v>1368</v>
      </c>
      <c r="D986" s="192" t="s">
        <v>152</v>
      </c>
      <c r="E986" s="193" t="s">
        <v>1369</v>
      </c>
      <c r="F986" s="194" t="s">
        <v>1370</v>
      </c>
      <c r="G986" s="195" t="s">
        <v>265</v>
      </c>
      <c r="H986" s="196">
        <v>95.02</v>
      </c>
      <c r="I986" s="197"/>
      <c r="J986" s="198">
        <f>ROUND(I986*H986,2)</f>
        <v>0</v>
      </c>
      <c r="K986" s="194" t="s">
        <v>156</v>
      </c>
      <c r="L986" s="40"/>
      <c r="M986" s="199" t="s">
        <v>1</v>
      </c>
      <c r="N986" s="200" t="s">
        <v>41</v>
      </c>
      <c r="O986" s="72"/>
      <c r="P986" s="201">
        <f>O986*H986</f>
        <v>0</v>
      </c>
      <c r="Q986" s="201">
        <v>0</v>
      </c>
      <c r="R986" s="201">
        <f>Q986*H986</f>
        <v>0</v>
      </c>
      <c r="S986" s="201">
        <v>0</v>
      </c>
      <c r="T986" s="202">
        <f>S986*H986</f>
        <v>0</v>
      </c>
      <c r="U986" s="35"/>
      <c r="V986" s="35"/>
      <c r="W986" s="35"/>
      <c r="X986" s="35"/>
      <c r="Y986" s="35"/>
      <c r="Z986" s="35"/>
      <c r="AA986" s="35"/>
      <c r="AB986" s="35"/>
      <c r="AC986" s="35"/>
      <c r="AD986" s="35"/>
      <c r="AE986" s="35"/>
      <c r="AR986" s="203" t="s">
        <v>350</v>
      </c>
      <c r="AT986" s="203" t="s">
        <v>152</v>
      </c>
      <c r="AU986" s="203" t="s">
        <v>85</v>
      </c>
      <c r="AY986" s="18" t="s">
        <v>150</v>
      </c>
      <c r="BE986" s="204">
        <f>IF(N986="základní",J986,0)</f>
        <v>0</v>
      </c>
      <c r="BF986" s="204">
        <f>IF(N986="snížená",J986,0)</f>
        <v>0</v>
      </c>
      <c r="BG986" s="204">
        <f>IF(N986="zákl. přenesená",J986,0)</f>
        <v>0</v>
      </c>
      <c r="BH986" s="204">
        <f>IF(N986="sníž. přenesená",J986,0)</f>
        <v>0</v>
      </c>
      <c r="BI986" s="204">
        <f>IF(N986="nulová",J986,0)</f>
        <v>0</v>
      </c>
      <c r="BJ986" s="18" t="s">
        <v>83</v>
      </c>
      <c r="BK986" s="204">
        <f>ROUND(I986*H986,2)</f>
        <v>0</v>
      </c>
      <c r="BL986" s="18" t="s">
        <v>350</v>
      </c>
      <c r="BM986" s="203" t="s">
        <v>1371</v>
      </c>
    </row>
    <row r="987" spans="1:65" s="2" customFormat="1">
      <c r="A987" s="35"/>
      <c r="B987" s="36"/>
      <c r="C987" s="37"/>
      <c r="D987" s="205" t="s">
        <v>159</v>
      </c>
      <c r="E987" s="37"/>
      <c r="F987" s="206" t="s">
        <v>1372</v>
      </c>
      <c r="G987" s="37"/>
      <c r="H987" s="37"/>
      <c r="I987" s="207"/>
      <c r="J987" s="37"/>
      <c r="K987" s="37"/>
      <c r="L987" s="40"/>
      <c r="M987" s="208"/>
      <c r="N987" s="209"/>
      <c r="O987" s="72"/>
      <c r="P987" s="72"/>
      <c r="Q987" s="72"/>
      <c r="R987" s="72"/>
      <c r="S987" s="72"/>
      <c r="T987" s="73"/>
      <c r="U987" s="35"/>
      <c r="V987" s="35"/>
      <c r="W987" s="35"/>
      <c r="X987" s="35"/>
      <c r="Y987" s="35"/>
      <c r="Z987" s="35"/>
      <c r="AA987" s="35"/>
      <c r="AB987" s="35"/>
      <c r="AC987" s="35"/>
      <c r="AD987" s="35"/>
      <c r="AE987" s="35"/>
      <c r="AT987" s="18" t="s">
        <v>159</v>
      </c>
      <c r="AU987" s="18" t="s">
        <v>85</v>
      </c>
    </row>
    <row r="988" spans="1:65" s="2" customFormat="1" ht="16.5" customHeight="1">
      <c r="A988" s="35"/>
      <c r="B988" s="36"/>
      <c r="C988" s="192" t="s">
        <v>1373</v>
      </c>
      <c r="D988" s="192" t="s">
        <v>152</v>
      </c>
      <c r="E988" s="193" t="s">
        <v>1374</v>
      </c>
      <c r="F988" s="194" t="s">
        <v>1375</v>
      </c>
      <c r="G988" s="195" t="s">
        <v>265</v>
      </c>
      <c r="H988" s="196">
        <v>42.33</v>
      </c>
      <c r="I988" s="197"/>
      <c r="J988" s="198">
        <f>ROUND(I988*H988,2)</f>
        <v>0</v>
      </c>
      <c r="K988" s="194" t="s">
        <v>156</v>
      </c>
      <c r="L988" s="40"/>
      <c r="M988" s="199" t="s">
        <v>1</v>
      </c>
      <c r="N988" s="200" t="s">
        <v>41</v>
      </c>
      <c r="O988" s="72"/>
      <c r="P988" s="201">
        <f>O988*H988</f>
        <v>0</v>
      </c>
      <c r="Q988" s="201">
        <v>2.9999999999999997E-4</v>
      </c>
      <c r="R988" s="201">
        <f>Q988*H988</f>
        <v>1.2698999999999998E-2</v>
      </c>
      <c r="S988" s="201">
        <v>0</v>
      </c>
      <c r="T988" s="202">
        <f>S988*H988</f>
        <v>0</v>
      </c>
      <c r="U988" s="35"/>
      <c r="V988" s="35"/>
      <c r="W988" s="35"/>
      <c r="X988" s="35"/>
      <c r="Y988" s="35"/>
      <c r="Z988" s="35"/>
      <c r="AA988" s="35"/>
      <c r="AB988" s="35"/>
      <c r="AC988" s="35"/>
      <c r="AD988" s="35"/>
      <c r="AE988" s="35"/>
      <c r="AR988" s="203" t="s">
        <v>350</v>
      </c>
      <c r="AT988" s="203" t="s">
        <v>152</v>
      </c>
      <c r="AU988" s="203" t="s">
        <v>85</v>
      </c>
      <c r="AY988" s="18" t="s">
        <v>150</v>
      </c>
      <c r="BE988" s="204">
        <f>IF(N988="základní",J988,0)</f>
        <v>0</v>
      </c>
      <c r="BF988" s="204">
        <f>IF(N988="snížená",J988,0)</f>
        <v>0</v>
      </c>
      <c r="BG988" s="204">
        <f>IF(N988="zákl. přenesená",J988,0)</f>
        <v>0</v>
      </c>
      <c r="BH988" s="204">
        <f>IF(N988="sníž. přenesená",J988,0)</f>
        <v>0</v>
      </c>
      <c r="BI988" s="204">
        <f>IF(N988="nulová",J988,0)</f>
        <v>0</v>
      </c>
      <c r="BJ988" s="18" t="s">
        <v>83</v>
      </c>
      <c r="BK988" s="204">
        <f>ROUND(I988*H988,2)</f>
        <v>0</v>
      </c>
      <c r="BL988" s="18" t="s">
        <v>350</v>
      </c>
      <c r="BM988" s="203" t="s">
        <v>1376</v>
      </c>
    </row>
    <row r="989" spans="1:65" s="2" customFormat="1" ht="19.5">
      <c r="A989" s="35"/>
      <c r="B989" s="36"/>
      <c r="C989" s="37"/>
      <c r="D989" s="205" t="s">
        <v>159</v>
      </c>
      <c r="E989" s="37"/>
      <c r="F989" s="206" t="s">
        <v>1377</v>
      </c>
      <c r="G989" s="37"/>
      <c r="H989" s="37"/>
      <c r="I989" s="207"/>
      <c r="J989" s="37"/>
      <c r="K989" s="37"/>
      <c r="L989" s="40"/>
      <c r="M989" s="208"/>
      <c r="N989" s="209"/>
      <c r="O989" s="72"/>
      <c r="P989" s="72"/>
      <c r="Q989" s="72"/>
      <c r="R989" s="72"/>
      <c r="S989" s="72"/>
      <c r="T989" s="73"/>
      <c r="U989" s="35"/>
      <c r="V989" s="35"/>
      <c r="W989" s="35"/>
      <c r="X989" s="35"/>
      <c r="Y989" s="35"/>
      <c r="Z989" s="35"/>
      <c r="AA989" s="35"/>
      <c r="AB989" s="35"/>
      <c r="AC989" s="35"/>
      <c r="AD989" s="35"/>
      <c r="AE989" s="35"/>
      <c r="AT989" s="18" t="s">
        <v>159</v>
      </c>
      <c r="AU989" s="18" t="s">
        <v>85</v>
      </c>
    </row>
    <row r="990" spans="1:65" s="2" customFormat="1" ht="21.75" customHeight="1">
      <c r="A990" s="35"/>
      <c r="B990" s="36"/>
      <c r="C990" s="192" t="s">
        <v>1378</v>
      </c>
      <c r="D990" s="192" t="s">
        <v>152</v>
      </c>
      <c r="E990" s="193" t="s">
        <v>1379</v>
      </c>
      <c r="F990" s="194" t="s">
        <v>1380</v>
      </c>
      <c r="G990" s="195" t="s">
        <v>265</v>
      </c>
      <c r="H990" s="196">
        <v>24.07</v>
      </c>
      <c r="I990" s="197"/>
      <c r="J990" s="198">
        <f>ROUND(I990*H990,2)</f>
        <v>0</v>
      </c>
      <c r="K990" s="194" t="s">
        <v>156</v>
      </c>
      <c r="L990" s="40"/>
      <c r="M990" s="199" t="s">
        <v>1</v>
      </c>
      <c r="N990" s="200" t="s">
        <v>41</v>
      </c>
      <c r="O990" s="72"/>
      <c r="P990" s="201">
        <f>O990*H990</f>
        <v>0</v>
      </c>
      <c r="Q990" s="201">
        <v>4.5500000000000002E-3</v>
      </c>
      <c r="R990" s="201">
        <f>Q990*H990</f>
        <v>0.1095185</v>
      </c>
      <c r="S990" s="201">
        <v>0</v>
      </c>
      <c r="T990" s="202">
        <f>S990*H990</f>
        <v>0</v>
      </c>
      <c r="U990" s="35"/>
      <c r="V990" s="35"/>
      <c r="W990" s="35"/>
      <c r="X990" s="35"/>
      <c r="Y990" s="35"/>
      <c r="Z990" s="35"/>
      <c r="AA990" s="35"/>
      <c r="AB990" s="35"/>
      <c r="AC990" s="35"/>
      <c r="AD990" s="35"/>
      <c r="AE990" s="35"/>
      <c r="AR990" s="203" t="s">
        <v>350</v>
      </c>
      <c r="AT990" s="203" t="s">
        <v>152</v>
      </c>
      <c r="AU990" s="203" t="s">
        <v>85</v>
      </c>
      <c r="AY990" s="18" t="s">
        <v>150</v>
      </c>
      <c r="BE990" s="204">
        <f>IF(N990="základní",J990,0)</f>
        <v>0</v>
      </c>
      <c r="BF990" s="204">
        <f>IF(N990="snížená",J990,0)</f>
        <v>0</v>
      </c>
      <c r="BG990" s="204">
        <f>IF(N990="zákl. přenesená",J990,0)</f>
        <v>0</v>
      </c>
      <c r="BH990" s="204">
        <f>IF(N990="sníž. přenesená",J990,0)</f>
        <v>0</v>
      </c>
      <c r="BI990" s="204">
        <f>IF(N990="nulová",J990,0)</f>
        <v>0</v>
      </c>
      <c r="BJ990" s="18" t="s">
        <v>83</v>
      </c>
      <c r="BK990" s="204">
        <f>ROUND(I990*H990,2)</f>
        <v>0</v>
      </c>
      <c r="BL990" s="18" t="s">
        <v>350</v>
      </c>
      <c r="BM990" s="203" t="s">
        <v>1381</v>
      </c>
    </row>
    <row r="991" spans="1:65" s="2" customFormat="1" ht="19.5">
      <c r="A991" s="35"/>
      <c r="B991" s="36"/>
      <c r="C991" s="37"/>
      <c r="D991" s="205" t="s">
        <v>159</v>
      </c>
      <c r="E991" s="37"/>
      <c r="F991" s="206" t="s">
        <v>1382</v>
      </c>
      <c r="G991" s="37"/>
      <c r="H991" s="37"/>
      <c r="I991" s="207"/>
      <c r="J991" s="37"/>
      <c r="K991" s="37"/>
      <c r="L991" s="40"/>
      <c r="M991" s="208"/>
      <c r="N991" s="209"/>
      <c r="O991" s="72"/>
      <c r="P991" s="72"/>
      <c r="Q991" s="72"/>
      <c r="R991" s="72"/>
      <c r="S991" s="72"/>
      <c r="T991" s="73"/>
      <c r="U991" s="35"/>
      <c r="V991" s="35"/>
      <c r="W991" s="35"/>
      <c r="X991" s="35"/>
      <c r="Y991" s="35"/>
      <c r="Z991" s="35"/>
      <c r="AA991" s="35"/>
      <c r="AB991" s="35"/>
      <c r="AC991" s="35"/>
      <c r="AD991" s="35"/>
      <c r="AE991" s="35"/>
      <c r="AT991" s="18" t="s">
        <v>159</v>
      </c>
      <c r="AU991" s="18" t="s">
        <v>85</v>
      </c>
    </row>
    <row r="992" spans="1:65" s="2" customFormat="1" ht="24.2" customHeight="1">
      <c r="A992" s="35"/>
      <c r="B992" s="36"/>
      <c r="C992" s="192" t="s">
        <v>1383</v>
      </c>
      <c r="D992" s="192" t="s">
        <v>152</v>
      </c>
      <c r="E992" s="193" t="s">
        <v>1384</v>
      </c>
      <c r="F992" s="194" t="s">
        <v>1385</v>
      </c>
      <c r="G992" s="195" t="s">
        <v>363</v>
      </c>
      <c r="H992" s="196">
        <v>60.1</v>
      </c>
      <c r="I992" s="197"/>
      <c r="J992" s="198">
        <f>ROUND(I992*H992,2)</f>
        <v>0</v>
      </c>
      <c r="K992" s="194" t="s">
        <v>156</v>
      </c>
      <c r="L992" s="40"/>
      <c r="M992" s="199" t="s">
        <v>1</v>
      </c>
      <c r="N992" s="200" t="s">
        <v>41</v>
      </c>
      <c r="O992" s="72"/>
      <c r="P992" s="201">
        <f>O992*H992</f>
        <v>0</v>
      </c>
      <c r="Q992" s="201">
        <v>4.2999999999999999E-4</v>
      </c>
      <c r="R992" s="201">
        <f>Q992*H992</f>
        <v>2.5843000000000001E-2</v>
      </c>
      <c r="S992" s="201">
        <v>0</v>
      </c>
      <c r="T992" s="202">
        <f>S992*H992</f>
        <v>0</v>
      </c>
      <c r="U992" s="35"/>
      <c r="V992" s="35"/>
      <c r="W992" s="35"/>
      <c r="X992" s="35"/>
      <c r="Y992" s="35"/>
      <c r="Z992" s="35"/>
      <c r="AA992" s="35"/>
      <c r="AB992" s="35"/>
      <c r="AC992" s="35"/>
      <c r="AD992" s="35"/>
      <c r="AE992" s="35"/>
      <c r="AR992" s="203" t="s">
        <v>350</v>
      </c>
      <c r="AT992" s="203" t="s">
        <v>152</v>
      </c>
      <c r="AU992" s="203" t="s">
        <v>85</v>
      </c>
      <c r="AY992" s="18" t="s">
        <v>150</v>
      </c>
      <c r="BE992" s="204">
        <f>IF(N992="základní",J992,0)</f>
        <v>0</v>
      </c>
      <c r="BF992" s="204">
        <f>IF(N992="snížená",J992,0)</f>
        <v>0</v>
      </c>
      <c r="BG992" s="204">
        <f>IF(N992="zákl. přenesená",J992,0)</f>
        <v>0</v>
      </c>
      <c r="BH992" s="204">
        <f>IF(N992="sníž. přenesená",J992,0)</f>
        <v>0</v>
      </c>
      <c r="BI992" s="204">
        <f>IF(N992="nulová",J992,0)</f>
        <v>0</v>
      </c>
      <c r="BJ992" s="18" t="s">
        <v>83</v>
      </c>
      <c r="BK992" s="204">
        <f>ROUND(I992*H992,2)</f>
        <v>0</v>
      </c>
      <c r="BL992" s="18" t="s">
        <v>350</v>
      </c>
      <c r="BM992" s="203" t="s">
        <v>1386</v>
      </c>
    </row>
    <row r="993" spans="1:65" s="2" customFormat="1" ht="19.5">
      <c r="A993" s="35"/>
      <c r="B993" s="36"/>
      <c r="C993" s="37"/>
      <c r="D993" s="205" t="s">
        <v>159</v>
      </c>
      <c r="E993" s="37"/>
      <c r="F993" s="206" t="s">
        <v>1387</v>
      </c>
      <c r="G993" s="37"/>
      <c r="H993" s="37"/>
      <c r="I993" s="207"/>
      <c r="J993" s="37"/>
      <c r="K993" s="37"/>
      <c r="L993" s="40"/>
      <c r="M993" s="208"/>
      <c r="N993" s="209"/>
      <c r="O993" s="72"/>
      <c r="P993" s="72"/>
      <c r="Q993" s="72"/>
      <c r="R993" s="72"/>
      <c r="S993" s="72"/>
      <c r="T993" s="73"/>
      <c r="U993" s="35"/>
      <c r="V993" s="35"/>
      <c r="W993" s="35"/>
      <c r="X993" s="35"/>
      <c r="Y993" s="35"/>
      <c r="Z993" s="35"/>
      <c r="AA993" s="35"/>
      <c r="AB993" s="35"/>
      <c r="AC993" s="35"/>
      <c r="AD993" s="35"/>
      <c r="AE993" s="35"/>
      <c r="AT993" s="18" t="s">
        <v>159</v>
      </c>
      <c r="AU993" s="18" t="s">
        <v>85</v>
      </c>
    </row>
    <row r="994" spans="1:65" s="13" customFormat="1">
      <c r="B994" s="210"/>
      <c r="C994" s="211"/>
      <c r="D994" s="205" t="s">
        <v>161</v>
      </c>
      <c r="E994" s="212" t="s">
        <v>1</v>
      </c>
      <c r="F994" s="213" t="s">
        <v>1388</v>
      </c>
      <c r="G994" s="211"/>
      <c r="H994" s="214">
        <v>10.01</v>
      </c>
      <c r="I994" s="215"/>
      <c r="J994" s="211"/>
      <c r="K994" s="211"/>
      <c r="L994" s="216"/>
      <c r="M994" s="217"/>
      <c r="N994" s="218"/>
      <c r="O994" s="218"/>
      <c r="P994" s="218"/>
      <c r="Q994" s="218"/>
      <c r="R994" s="218"/>
      <c r="S994" s="218"/>
      <c r="T994" s="219"/>
      <c r="AT994" s="220" t="s">
        <v>161</v>
      </c>
      <c r="AU994" s="220" t="s">
        <v>85</v>
      </c>
      <c r="AV994" s="13" t="s">
        <v>85</v>
      </c>
      <c r="AW994" s="13" t="s">
        <v>33</v>
      </c>
      <c r="AX994" s="13" t="s">
        <v>76</v>
      </c>
      <c r="AY994" s="220" t="s">
        <v>150</v>
      </c>
    </row>
    <row r="995" spans="1:65" s="13" customFormat="1">
      <c r="B995" s="210"/>
      <c r="C995" s="211"/>
      <c r="D995" s="205" t="s">
        <v>161</v>
      </c>
      <c r="E995" s="212" t="s">
        <v>1</v>
      </c>
      <c r="F995" s="213" t="s">
        <v>1389</v>
      </c>
      <c r="G995" s="211"/>
      <c r="H995" s="214">
        <v>6.7450000000000001</v>
      </c>
      <c r="I995" s="215"/>
      <c r="J995" s="211"/>
      <c r="K995" s="211"/>
      <c r="L995" s="216"/>
      <c r="M995" s="217"/>
      <c r="N995" s="218"/>
      <c r="O995" s="218"/>
      <c r="P995" s="218"/>
      <c r="Q995" s="218"/>
      <c r="R995" s="218"/>
      <c r="S995" s="218"/>
      <c r="T995" s="219"/>
      <c r="AT995" s="220" t="s">
        <v>161</v>
      </c>
      <c r="AU995" s="220" t="s">
        <v>85</v>
      </c>
      <c r="AV995" s="13" t="s">
        <v>85</v>
      </c>
      <c r="AW995" s="13" t="s">
        <v>33</v>
      </c>
      <c r="AX995" s="13" t="s">
        <v>76</v>
      </c>
      <c r="AY995" s="220" t="s">
        <v>150</v>
      </c>
    </row>
    <row r="996" spans="1:65" s="13" customFormat="1">
      <c r="B996" s="210"/>
      <c r="C996" s="211"/>
      <c r="D996" s="205" t="s">
        <v>161</v>
      </c>
      <c r="E996" s="212" t="s">
        <v>1</v>
      </c>
      <c r="F996" s="213" t="s">
        <v>1390</v>
      </c>
      <c r="G996" s="211"/>
      <c r="H996" s="214">
        <v>10.595000000000001</v>
      </c>
      <c r="I996" s="215"/>
      <c r="J996" s="211"/>
      <c r="K996" s="211"/>
      <c r="L996" s="216"/>
      <c r="M996" s="217"/>
      <c r="N996" s="218"/>
      <c r="O996" s="218"/>
      <c r="P996" s="218"/>
      <c r="Q996" s="218"/>
      <c r="R996" s="218"/>
      <c r="S996" s="218"/>
      <c r="T996" s="219"/>
      <c r="AT996" s="220" t="s">
        <v>161</v>
      </c>
      <c r="AU996" s="220" t="s">
        <v>85</v>
      </c>
      <c r="AV996" s="13" t="s">
        <v>85</v>
      </c>
      <c r="AW996" s="13" t="s">
        <v>33</v>
      </c>
      <c r="AX996" s="13" t="s">
        <v>76</v>
      </c>
      <c r="AY996" s="220" t="s">
        <v>150</v>
      </c>
    </row>
    <row r="997" spans="1:65" s="13" customFormat="1">
      <c r="B997" s="210"/>
      <c r="C997" s="211"/>
      <c r="D997" s="205" t="s">
        <v>161</v>
      </c>
      <c r="E997" s="212" t="s">
        <v>1</v>
      </c>
      <c r="F997" s="213" t="s">
        <v>1391</v>
      </c>
      <c r="G997" s="211"/>
      <c r="H997" s="214">
        <v>39.22</v>
      </c>
      <c r="I997" s="215"/>
      <c r="J997" s="211"/>
      <c r="K997" s="211"/>
      <c r="L997" s="216"/>
      <c r="M997" s="217"/>
      <c r="N997" s="218"/>
      <c r="O997" s="218"/>
      <c r="P997" s="218"/>
      <c r="Q997" s="218"/>
      <c r="R997" s="218"/>
      <c r="S997" s="218"/>
      <c r="T997" s="219"/>
      <c r="AT997" s="220" t="s">
        <v>161</v>
      </c>
      <c r="AU997" s="220" t="s">
        <v>85</v>
      </c>
      <c r="AV997" s="13" t="s">
        <v>85</v>
      </c>
      <c r="AW997" s="13" t="s">
        <v>33</v>
      </c>
      <c r="AX997" s="13" t="s">
        <v>76</v>
      </c>
      <c r="AY997" s="220" t="s">
        <v>150</v>
      </c>
    </row>
    <row r="998" spans="1:65" s="13" customFormat="1">
      <c r="B998" s="210"/>
      <c r="C998" s="211"/>
      <c r="D998" s="205" t="s">
        <v>161</v>
      </c>
      <c r="E998" s="212" t="s">
        <v>1</v>
      </c>
      <c r="F998" s="213" t="s">
        <v>1392</v>
      </c>
      <c r="G998" s="211"/>
      <c r="H998" s="214">
        <v>-6.47</v>
      </c>
      <c r="I998" s="215"/>
      <c r="J998" s="211"/>
      <c r="K998" s="211"/>
      <c r="L998" s="216"/>
      <c r="M998" s="217"/>
      <c r="N998" s="218"/>
      <c r="O998" s="218"/>
      <c r="P998" s="218"/>
      <c r="Q998" s="218"/>
      <c r="R998" s="218"/>
      <c r="S998" s="218"/>
      <c r="T998" s="219"/>
      <c r="AT998" s="220" t="s">
        <v>161</v>
      </c>
      <c r="AU998" s="220" t="s">
        <v>85</v>
      </c>
      <c r="AV998" s="13" t="s">
        <v>85</v>
      </c>
      <c r="AW998" s="13" t="s">
        <v>33</v>
      </c>
      <c r="AX998" s="13" t="s">
        <v>76</v>
      </c>
      <c r="AY998" s="220" t="s">
        <v>150</v>
      </c>
    </row>
    <row r="999" spans="1:65" s="14" customFormat="1">
      <c r="B999" s="221"/>
      <c r="C999" s="222"/>
      <c r="D999" s="205" t="s">
        <v>161</v>
      </c>
      <c r="E999" s="223" t="s">
        <v>1</v>
      </c>
      <c r="F999" s="224" t="s">
        <v>163</v>
      </c>
      <c r="G999" s="222"/>
      <c r="H999" s="225">
        <v>60.1</v>
      </c>
      <c r="I999" s="226"/>
      <c r="J999" s="222"/>
      <c r="K999" s="222"/>
      <c r="L999" s="227"/>
      <c r="M999" s="228"/>
      <c r="N999" s="229"/>
      <c r="O999" s="229"/>
      <c r="P999" s="229"/>
      <c r="Q999" s="229"/>
      <c r="R999" s="229"/>
      <c r="S999" s="229"/>
      <c r="T999" s="230"/>
      <c r="AT999" s="231" t="s">
        <v>161</v>
      </c>
      <c r="AU999" s="231" t="s">
        <v>85</v>
      </c>
      <c r="AV999" s="14" t="s">
        <v>157</v>
      </c>
      <c r="AW999" s="14" t="s">
        <v>33</v>
      </c>
      <c r="AX999" s="14" t="s">
        <v>83</v>
      </c>
      <c r="AY999" s="231" t="s">
        <v>150</v>
      </c>
    </row>
    <row r="1000" spans="1:65" s="2" customFormat="1" ht="33" customHeight="1">
      <c r="A1000" s="35"/>
      <c r="B1000" s="36"/>
      <c r="C1000" s="192" t="s">
        <v>1393</v>
      </c>
      <c r="D1000" s="192" t="s">
        <v>152</v>
      </c>
      <c r="E1000" s="193" t="s">
        <v>1394</v>
      </c>
      <c r="F1000" s="194" t="s">
        <v>1395</v>
      </c>
      <c r="G1000" s="195" t="s">
        <v>363</v>
      </c>
      <c r="H1000" s="196">
        <v>11.6</v>
      </c>
      <c r="I1000" s="197"/>
      <c r="J1000" s="198">
        <f>ROUND(I1000*H1000,2)</f>
        <v>0</v>
      </c>
      <c r="K1000" s="194" t="s">
        <v>156</v>
      </c>
      <c r="L1000" s="40"/>
      <c r="M1000" s="199" t="s">
        <v>1</v>
      </c>
      <c r="N1000" s="200" t="s">
        <v>41</v>
      </c>
      <c r="O1000" s="72"/>
      <c r="P1000" s="201">
        <f>O1000*H1000</f>
        <v>0</v>
      </c>
      <c r="Q1000" s="201">
        <v>4.2999999999999999E-4</v>
      </c>
      <c r="R1000" s="201">
        <f>Q1000*H1000</f>
        <v>4.9879999999999994E-3</v>
      </c>
      <c r="S1000" s="201">
        <v>0</v>
      </c>
      <c r="T1000" s="202">
        <f>S1000*H1000</f>
        <v>0</v>
      </c>
      <c r="U1000" s="35"/>
      <c r="V1000" s="35"/>
      <c r="W1000" s="35"/>
      <c r="X1000" s="35"/>
      <c r="Y1000" s="35"/>
      <c r="Z1000" s="35"/>
      <c r="AA1000" s="35"/>
      <c r="AB1000" s="35"/>
      <c r="AC1000" s="35"/>
      <c r="AD1000" s="35"/>
      <c r="AE1000" s="35"/>
      <c r="AR1000" s="203" t="s">
        <v>350</v>
      </c>
      <c r="AT1000" s="203" t="s">
        <v>152</v>
      </c>
      <c r="AU1000" s="203" t="s">
        <v>85</v>
      </c>
      <c r="AY1000" s="18" t="s">
        <v>150</v>
      </c>
      <c r="BE1000" s="204">
        <f>IF(N1000="základní",J1000,0)</f>
        <v>0</v>
      </c>
      <c r="BF1000" s="204">
        <f>IF(N1000="snížená",J1000,0)</f>
        <v>0</v>
      </c>
      <c r="BG1000" s="204">
        <f>IF(N1000="zákl. přenesená",J1000,0)</f>
        <v>0</v>
      </c>
      <c r="BH1000" s="204">
        <f>IF(N1000="sníž. přenesená",J1000,0)</f>
        <v>0</v>
      </c>
      <c r="BI1000" s="204">
        <f>IF(N1000="nulová",J1000,0)</f>
        <v>0</v>
      </c>
      <c r="BJ1000" s="18" t="s">
        <v>83</v>
      </c>
      <c r="BK1000" s="204">
        <f>ROUND(I1000*H1000,2)</f>
        <v>0</v>
      </c>
      <c r="BL1000" s="18" t="s">
        <v>350</v>
      </c>
      <c r="BM1000" s="203" t="s">
        <v>1396</v>
      </c>
    </row>
    <row r="1001" spans="1:65" s="2" customFormat="1" ht="19.5">
      <c r="A1001" s="35"/>
      <c r="B1001" s="36"/>
      <c r="C1001" s="37"/>
      <c r="D1001" s="205" t="s">
        <v>159</v>
      </c>
      <c r="E1001" s="37"/>
      <c r="F1001" s="206" t="s">
        <v>1397</v>
      </c>
      <c r="G1001" s="37"/>
      <c r="H1001" s="37"/>
      <c r="I1001" s="207"/>
      <c r="J1001" s="37"/>
      <c r="K1001" s="37"/>
      <c r="L1001" s="40"/>
      <c r="M1001" s="208"/>
      <c r="N1001" s="209"/>
      <c r="O1001" s="72"/>
      <c r="P1001" s="72"/>
      <c r="Q1001" s="72"/>
      <c r="R1001" s="72"/>
      <c r="S1001" s="72"/>
      <c r="T1001" s="73"/>
      <c r="U1001" s="35"/>
      <c r="V1001" s="35"/>
      <c r="W1001" s="35"/>
      <c r="X1001" s="35"/>
      <c r="Y1001" s="35"/>
      <c r="Z1001" s="35"/>
      <c r="AA1001" s="35"/>
      <c r="AB1001" s="35"/>
      <c r="AC1001" s="35"/>
      <c r="AD1001" s="35"/>
      <c r="AE1001" s="35"/>
      <c r="AT1001" s="18" t="s">
        <v>159</v>
      </c>
      <c r="AU1001" s="18" t="s">
        <v>85</v>
      </c>
    </row>
    <row r="1002" spans="1:65" s="13" customFormat="1">
      <c r="B1002" s="210"/>
      <c r="C1002" s="211"/>
      <c r="D1002" s="205" t="s">
        <v>161</v>
      </c>
      <c r="E1002" s="212" t="s">
        <v>1</v>
      </c>
      <c r="F1002" s="213" t="s">
        <v>1398</v>
      </c>
      <c r="G1002" s="211"/>
      <c r="H1002" s="214">
        <v>11.6</v>
      </c>
      <c r="I1002" s="215"/>
      <c r="J1002" s="211"/>
      <c r="K1002" s="211"/>
      <c r="L1002" s="216"/>
      <c r="M1002" s="217"/>
      <c r="N1002" s="218"/>
      <c r="O1002" s="218"/>
      <c r="P1002" s="218"/>
      <c r="Q1002" s="218"/>
      <c r="R1002" s="218"/>
      <c r="S1002" s="218"/>
      <c r="T1002" s="219"/>
      <c r="AT1002" s="220" t="s">
        <v>161</v>
      </c>
      <c r="AU1002" s="220" t="s">
        <v>85</v>
      </c>
      <c r="AV1002" s="13" t="s">
        <v>85</v>
      </c>
      <c r="AW1002" s="13" t="s">
        <v>33</v>
      </c>
      <c r="AX1002" s="13" t="s">
        <v>76</v>
      </c>
      <c r="AY1002" s="220" t="s">
        <v>150</v>
      </c>
    </row>
    <row r="1003" spans="1:65" s="14" customFormat="1">
      <c r="B1003" s="221"/>
      <c r="C1003" s="222"/>
      <c r="D1003" s="205" t="s">
        <v>161</v>
      </c>
      <c r="E1003" s="223" t="s">
        <v>1</v>
      </c>
      <c r="F1003" s="224" t="s">
        <v>163</v>
      </c>
      <c r="G1003" s="222"/>
      <c r="H1003" s="225">
        <v>11.6</v>
      </c>
      <c r="I1003" s="226"/>
      <c r="J1003" s="222"/>
      <c r="K1003" s="222"/>
      <c r="L1003" s="227"/>
      <c r="M1003" s="228"/>
      <c r="N1003" s="229"/>
      <c r="O1003" s="229"/>
      <c r="P1003" s="229"/>
      <c r="Q1003" s="229"/>
      <c r="R1003" s="229"/>
      <c r="S1003" s="229"/>
      <c r="T1003" s="230"/>
      <c r="AT1003" s="231" t="s">
        <v>161</v>
      </c>
      <c r="AU1003" s="231" t="s">
        <v>85</v>
      </c>
      <c r="AV1003" s="14" t="s">
        <v>157</v>
      </c>
      <c r="AW1003" s="14" t="s">
        <v>33</v>
      </c>
      <c r="AX1003" s="14" t="s">
        <v>83</v>
      </c>
      <c r="AY1003" s="231" t="s">
        <v>150</v>
      </c>
    </row>
    <row r="1004" spans="1:65" s="2" customFormat="1" ht="24.2" customHeight="1">
      <c r="A1004" s="35"/>
      <c r="B1004" s="36"/>
      <c r="C1004" s="246" t="s">
        <v>1399</v>
      </c>
      <c r="D1004" s="246" t="s">
        <v>289</v>
      </c>
      <c r="E1004" s="247" t="s">
        <v>1400</v>
      </c>
      <c r="F1004" s="248" t="s">
        <v>1401</v>
      </c>
      <c r="G1004" s="249" t="s">
        <v>490</v>
      </c>
      <c r="H1004" s="250">
        <v>179.25</v>
      </c>
      <c r="I1004" s="251"/>
      <c r="J1004" s="252">
        <f>ROUND(I1004*H1004,2)</f>
        <v>0</v>
      </c>
      <c r="K1004" s="248" t="s">
        <v>156</v>
      </c>
      <c r="L1004" s="253"/>
      <c r="M1004" s="254" t="s">
        <v>1</v>
      </c>
      <c r="N1004" s="255" t="s">
        <v>41</v>
      </c>
      <c r="O1004" s="72"/>
      <c r="P1004" s="201">
        <f>O1004*H1004</f>
        <v>0</v>
      </c>
      <c r="Q1004" s="201">
        <v>8.9999999999999998E-4</v>
      </c>
      <c r="R1004" s="201">
        <f>Q1004*H1004</f>
        <v>0.161325</v>
      </c>
      <c r="S1004" s="201">
        <v>0</v>
      </c>
      <c r="T1004" s="202">
        <f>S1004*H1004</f>
        <v>0</v>
      </c>
      <c r="U1004" s="35"/>
      <c r="V1004" s="35"/>
      <c r="W1004" s="35"/>
      <c r="X1004" s="35"/>
      <c r="Y1004" s="35"/>
      <c r="Z1004" s="35"/>
      <c r="AA1004" s="35"/>
      <c r="AB1004" s="35"/>
      <c r="AC1004" s="35"/>
      <c r="AD1004" s="35"/>
      <c r="AE1004" s="35"/>
      <c r="AR1004" s="203" t="s">
        <v>475</v>
      </c>
      <c r="AT1004" s="203" t="s">
        <v>289</v>
      </c>
      <c r="AU1004" s="203" t="s">
        <v>85</v>
      </c>
      <c r="AY1004" s="18" t="s">
        <v>150</v>
      </c>
      <c r="BE1004" s="204">
        <f>IF(N1004="základní",J1004,0)</f>
        <v>0</v>
      </c>
      <c r="BF1004" s="204">
        <f>IF(N1004="snížená",J1004,0)</f>
        <v>0</v>
      </c>
      <c r="BG1004" s="204">
        <f>IF(N1004="zákl. přenesená",J1004,0)</f>
        <v>0</v>
      </c>
      <c r="BH1004" s="204">
        <f>IF(N1004="sníž. přenesená",J1004,0)</f>
        <v>0</v>
      </c>
      <c r="BI1004" s="204">
        <f>IF(N1004="nulová",J1004,0)</f>
        <v>0</v>
      </c>
      <c r="BJ1004" s="18" t="s">
        <v>83</v>
      </c>
      <c r="BK1004" s="204">
        <f>ROUND(I1004*H1004,2)</f>
        <v>0</v>
      </c>
      <c r="BL1004" s="18" t="s">
        <v>350</v>
      </c>
      <c r="BM1004" s="203" t="s">
        <v>1402</v>
      </c>
    </row>
    <row r="1005" spans="1:65" s="2" customFormat="1" ht="19.5">
      <c r="A1005" s="35"/>
      <c r="B1005" s="36"/>
      <c r="C1005" s="37"/>
      <c r="D1005" s="205" t="s">
        <v>159</v>
      </c>
      <c r="E1005" s="37"/>
      <c r="F1005" s="206" t="s">
        <v>1401</v>
      </c>
      <c r="G1005" s="37"/>
      <c r="H1005" s="37"/>
      <c r="I1005" s="207"/>
      <c r="J1005" s="37"/>
      <c r="K1005" s="37"/>
      <c r="L1005" s="40"/>
      <c r="M1005" s="208"/>
      <c r="N1005" s="209"/>
      <c r="O1005" s="72"/>
      <c r="P1005" s="72"/>
      <c r="Q1005" s="72"/>
      <c r="R1005" s="72"/>
      <c r="S1005" s="72"/>
      <c r="T1005" s="73"/>
      <c r="U1005" s="35"/>
      <c r="V1005" s="35"/>
      <c r="W1005" s="35"/>
      <c r="X1005" s="35"/>
      <c r="Y1005" s="35"/>
      <c r="Z1005" s="35"/>
      <c r="AA1005" s="35"/>
      <c r="AB1005" s="35"/>
      <c r="AC1005" s="35"/>
      <c r="AD1005" s="35"/>
      <c r="AE1005" s="35"/>
      <c r="AT1005" s="18" t="s">
        <v>159</v>
      </c>
      <c r="AU1005" s="18" t="s">
        <v>85</v>
      </c>
    </row>
    <row r="1006" spans="1:65" s="2" customFormat="1" ht="19.5">
      <c r="A1006" s="35"/>
      <c r="B1006" s="36"/>
      <c r="C1006" s="37"/>
      <c r="D1006" s="205" t="s">
        <v>499</v>
      </c>
      <c r="E1006" s="37"/>
      <c r="F1006" s="256" t="s">
        <v>500</v>
      </c>
      <c r="G1006" s="37"/>
      <c r="H1006" s="37"/>
      <c r="I1006" s="207"/>
      <c r="J1006" s="37"/>
      <c r="K1006" s="37"/>
      <c r="L1006" s="40"/>
      <c r="M1006" s="208"/>
      <c r="N1006" s="209"/>
      <c r="O1006" s="72"/>
      <c r="P1006" s="72"/>
      <c r="Q1006" s="72"/>
      <c r="R1006" s="72"/>
      <c r="S1006" s="72"/>
      <c r="T1006" s="73"/>
      <c r="U1006" s="35"/>
      <c r="V1006" s="35"/>
      <c r="W1006" s="35"/>
      <c r="X1006" s="35"/>
      <c r="Y1006" s="35"/>
      <c r="Z1006" s="35"/>
      <c r="AA1006" s="35"/>
      <c r="AB1006" s="35"/>
      <c r="AC1006" s="35"/>
      <c r="AD1006" s="35"/>
      <c r="AE1006" s="35"/>
      <c r="AT1006" s="18" t="s">
        <v>499</v>
      </c>
      <c r="AU1006" s="18" t="s">
        <v>85</v>
      </c>
    </row>
    <row r="1007" spans="1:65" s="13" customFormat="1">
      <c r="B1007" s="210"/>
      <c r="C1007" s="211"/>
      <c r="D1007" s="205" t="s">
        <v>161</v>
      </c>
      <c r="E1007" s="212" t="s">
        <v>1</v>
      </c>
      <c r="F1007" s="213" t="s">
        <v>1403</v>
      </c>
      <c r="G1007" s="211"/>
      <c r="H1007" s="214">
        <v>179.25</v>
      </c>
      <c r="I1007" s="215"/>
      <c r="J1007" s="211"/>
      <c r="K1007" s="211"/>
      <c r="L1007" s="216"/>
      <c r="M1007" s="217"/>
      <c r="N1007" s="218"/>
      <c r="O1007" s="218"/>
      <c r="P1007" s="218"/>
      <c r="Q1007" s="218"/>
      <c r="R1007" s="218"/>
      <c r="S1007" s="218"/>
      <c r="T1007" s="219"/>
      <c r="AT1007" s="220" t="s">
        <v>161</v>
      </c>
      <c r="AU1007" s="220" t="s">
        <v>85</v>
      </c>
      <c r="AV1007" s="13" t="s">
        <v>85</v>
      </c>
      <c r="AW1007" s="13" t="s">
        <v>33</v>
      </c>
      <c r="AX1007" s="13" t="s">
        <v>76</v>
      </c>
      <c r="AY1007" s="220" t="s">
        <v>150</v>
      </c>
    </row>
    <row r="1008" spans="1:65" s="14" customFormat="1">
      <c r="B1008" s="221"/>
      <c r="C1008" s="222"/>
      <c r="D1008" s="205" t="s">
        <v>161</v>
      </c>
      <c r="E1008" s="223" t="s">
        <v>1</v>
      </c>
      <c r="F1008" s="224" t="s">
        <v>163</v>
      </c>
      <c r="G1008" s="222"/>
      <c r="H1008" s="225">
        <v>179.25</v>
      </c>
      <c r="I1008" s="226"/>
      <c r="J1008" s="222"/>
      <c r="K1008" s="222"/>
      <c r="L1008" s="227"/>
      <c r="M1008" s="228"/>
      <c r="N1008" s="229"/>
      <c r="O1008" s="229"/>
      <c r="P1008" s="229"/>
      <c r="Q1008" s="229"/>
      <c r="R1008" s="229"/>
      <c r="S1008" s="229"/>
      <c r="T1008" s="230"/>
      <c r="AT1008" s="231" t="s">
        <v>161</v>
      </c>
      <c r="AU1008" s="231" t="s">
        <v>85</v>
      </c>
      <c r="AV1008" s="14" t="s">
        <v>157</v>
      </c>
      <c r="AW1008" s="14" t="s">
        <v>33</v>
      </c>
      <c r="AX1008" s="14" t="s">
        <v>83</v>
      </c>
      <c r="AY1008" s="231" t="s">
        <v>150</v>
      </c>
    </row>
    <row r="1009" spans="1:65" s="2" customFormat="1" ht="33" customHeight="1">
      <c r="A1009" s="35"/>
      <c r="B1009" s="36"/>
      <c r="C1009" s="192" t="s">
        <v>1404</v>
      </c>
      <c r="D1009" s="192" t="s">
        <v>152</v>
      </c>
      <c r="E1009" s="193" t="s">
        <v>1405</v>
      </c>
      <c r="F1009" s="194" t="s">
        <v>1406</v>
      </c>
      <c r="G1009" s="195" t="s">
        <v>265</v>
      </c>
      <c r="H1009" s="196">
        <v>95.02</v>
      </c>
      <c r="I1009" s="197"/>
      <c r="J1009" s="198">
        <f>ROUND(I1009*H1009,2)</f>
        <v>0</v>
      </c>
      <c r="K1009" s="194" t="s">
        <v>156</v>
      </c>
      <c r="L1009" s="40"/>
      <c r="M1009" s="199" t="s">
        <v>1</v>
      </c>
      <c r="N1009" s="200" t="s">
        <v>41</v>
      </c>
      <c r="O1009" s="72"/>
      <c r="P1009" s="201">
        <f>O1009*H1009</f>
        <v>0</v>
      </c>
      <c r="Q1009" s="201">
        <v>8.9999999999999993E-3</v>
      </c>
      <c r="R1009" s="201">
        <f>Q1009*H1009</f>
        <v>0.85517999999999994</v>
      </c>
      <c r="S1009" s="201">
        <v>0</v>
      </c>
      <c r="T1009" s="202">
        <f>S1009*H1009</f>
        <v>0</v>
      </c>
      <c r="U1009" s="35"/>
      <c r="V1009" s="35"/>
      <c r="W1009" s="35"/>
      <c r="X1009" s="35"/>
      <c r="Y1009" s="35"/>
      <c r="Z1009" s="35"/>
      <c r="AA1009" s="35"/>
      <c r="AB1009" s="35"/>
      <c r="AC1009" s="35"/>
      <c r="AD1009" s="35"/>
      <c r="AE1009" s="35"/>
      <c r="AR1009" s="203" t="s">
        <v>350</v>
      </c>
      <c r="AT1009" s="203" t="s">
        <v>152</v>
      </c>
      <c r="AU1009" s="203" t="s">
        <v>85</v>
      </c>
      <c r="AY1009" s="18" t="s">
        <v>150</v>
      </c>
      <c r="BE1009" s="204">
        <f>IF(N1009="základní",J1009,0)</f>
        <v>0</v>
      </c>
      <c r="BF1009" s="204">
        <f>IF(N1009="snížená",J1009,0)</f>
        <v>0</v>
      </c>
      <c r="BG1009" s="204">
        <f>IF(N1009="zákl. přenesená",J1009,0)</f>
        <v>0</v>
      </c>
      <c r="BH1009" s="204">
        <f>IF(N1009="sníž. přenesená",J1009,0)</f>
        <v>0</v>
      </c>
      <c r="BI1009" s="204">
        <f>IF(N1009="nulová",J1009,0)</f>
        <v>0</v>
      </c>
      <c r="BJ1009" s="18" t="s">
        <v>83</v>
      </c>
      <c r="BK1009" s="204">
        <f>ROUND(I1009*H1009,2)</f>
        <v>0</v>
      </c>
      <c r="BL1009" s="18" t="s">
        <v>350</v>
      </c>
      <c r="BM1009" s="203" t="s">
        <v>1407</v>
      </c>
    </row>
    <row r="1010" spans="1:65" s="2" customFormat="1" ht="19.5">
      <c r="A1010" s="35"/>
      <c r="B1010" s="36"/>
      <c r="C1010" s="37"/>
      <c r="D1010" s="205" t="s">
        <v>159</v>
      </c>
      <c r="E1010" s="37"/>
      <c r="F1010" s="206" t="s">
        <v>1408</v>
      </c>
      <c r="G1010" s="37"/>
      <c r="H1010" s="37"/>
      <c r="I1010" s="207"/>
      <c r="J1010" s="37"/>
      <c r="K1010" s="37"/>
      <c r="L1010" s="40"/>
      <c r="M1010" s="208"/>
      <c r="N1010" s="209"/>
      <c r="O1010" s="72"/>
      <c r="P1010" s="72"/>
      <c r="Q1010" s="72"/>
      <c r="R1010" s="72"/>
      <c r="S1010" s="72"/>
      <c r="T1010" s="73"/>
      <c r="U1010" s="35"/>
      <c r="V1010" s="35"/>
      <c r="W1010" s="35"/>
      <c r="X1010" s="35"/>
      <c r="Y1010" s="35"/>
      <c r="Z1010" s="35"/>
      <c r="AA1010" s="35"/>
      <c r="AB1010" s="35"/>
      <c r="AC1010" s="35"/>
      <c r="AD1010" s="35"/>
      <c r="AE1010" s="35"/>
      <c r="AT1010" s="18" t="s">
        <v>159</v>
      </c>
      <c r="AU1010" s="18" t="s">
        <v>85</v>
      </c>
    </row>
    <row r="1011" spans="1:65" s="2" customFormat="1" ht="24.2" customHeight="1">
      <c r="A1011" s="35"/>
      <c r="B1011" s="36"/>
      <c r="C1011" s="246" t="s">
        <v>1409</v>
      </c>
      <c r="D1011" s="246" t="s">
        <v>289</v>
      </c>
      <c r="E1011" s="247" t="s">
        <v>1410</v>
      </c>
      <c r="F1011" s="248" t="s">
        <v>1411</v>
      </c>
      <c r="G1011" s="249" t="s">
        <v>265</v>
      </c>
      <c r="H1011" s="250">
        <v>109.273</v>
      </c>
      <c r="I1011" s="251"/>
      <c r="J1011" s="252">
        <f>ROUND(I1011*H1011,2)</f>
        <v>0</v>
      </c>
      <c r="K1011" s="248" t="s">
        <v>156</v>
      </c>
      <c r="L1011" s="253"/>
      <c r="M1011" s="254" t="s">
        <v>1</v>
      </c>
      <c r="N1011" s="255" t="s">
        <v>41</v>
      </c>
      <c r="O1011" s="72"/>
      <c r="P1011" s="201">
        <f>O1011*H1011</f>
        <v>0</v>
      </c>
      <c r="Q1011" s="201">
        <v>2.2499999999999999E-2</v>
      </c>
      <c r="R1011" s="201">
        <f>Q1011*H1011</f>
        <v>2.4586424999999998</v>
      </c>
      <c r="S1011" s="201">
        <v>0</v>
      </c>
      <c r="T1011" s="202">
        <f>S1011*H1011</f>
        <v>0</v>
      </c>
      <c r="U1011" s="35"/>
      <c r="V1011" s="35"/>
      <c r="W1011" s="35"/>
      <c r="X1011" s="35"/>
      <c r="Y1011" s="35"/>
      <c r="Z1011" s="35"/>
      <c r="AA1011" s="35"/>
      <c r="AB1011" s="35"/>
      <c r="AC1011" s="35"/>
      <c r="AD1011" s="35"/>
      <c r="AE1011" s="35"/>
      <c r="AR1011" s="203" t="s">
        <v>475</v>
      </c>
      <c r="AT1011" s="203" t="s">
        <v>289</v>
      </c>
      <c r="AU1011" s="203" t="s">
        <v>85</v>
      </c>
      <c r="AY1011" s="18" t="s">
        <v>150</v>
      </c>
      <c r="BE1011" s="204">
        <f>IF(N1011="základní",J1011,0)</f>
        <v>0</v>
      </c>
      <c r="BF1011" s="204">
        <f>IF(N1011="snížená",J1011,0)</f>
        <v>0</v>
      </c>
      <c r="BG1011" s="204">
        <f>IF(N1011="zákl. přenesená",J1011,0)</f>
        <v>0</v>
      </c>
      <c r="BH1011" s="204">
        <f>IF(N1011="sníž. přenesená",J1011,0)</f>
        <v>0</v>
      </c>
      <c r="BI1011" s="204">
        <f>IF(N1011="nulová",J1011,0)</f>
        <v>0</v>
      </c>
      <c r="BJ1011" s="18" t="s">
        <v>83</v>
      </c>
      <c r="BK1011" s="204">
        <f>ROUND(I1011*H1011,2)</f>
        <v>0</v>
      </c>
      <c r="BL1011" s="18" t="s">
        <v>350</v>
      </c>
      <c r="BM1011" s="203" t="s">
        <v>1412</v>
      </c>
    </row>
    <row r="1012" spans="1:65" s="2" customFormat="1" ht="19.5">
      <c r="A1012" s="35"/>
      <c r="B1012" s="36"/>
      <c r="C1012" s="37"/>
      <c r="D1012" s="205" t="s">
        <v>159</v>
      </c>
      <c r="E1012" s="37"/>
      <c r="F1012" s="206" t="s">
        <v>1411</v>
      </c>
      <c r="G1012" s="37"/>
      <c r="H1012" s="37"/>
      <c r="I1012" s="207"/>
      <c r="J1012" s="37"/>
      <c r="K1012" s="37"/>
      <c r="L1012" s="40"/>
      <c r="M1012" s="208"/>
      <c r="N1012" s="209"/>
      <c r="O1012" s="72"/>
      <c r="P1012" s="72"/>
      <c r="Q1012" s="72"/>
      <c r="R1012" s="72"/>
      <c r="S1012" s="72"/>
      <c r="T1012" s="73"/>
      <c r="U1012" s="35"/>
      <c r="V1012" s="35"/>
      <c r="W1012" s="35"/>
      <c r="X1012" s="35"/>
      <c r="Y1012" s="35"/>
      <c r="Z1012" s="35"/>
      <c r="AA1012" s="35"/>
      <c r="AB1012" s="35"/>
      <c r="AC1012" s="35"/>
      <c r="AD1012" s="35"/>
      <c r="AE1012" s="35"/>
      <c r="AT1012" s="18" t="s">
        <v>159</v>
      </c>
      <c r="AU1012" s="18" t="s">
        <v>85</v>
      </c>
    </row>
    <row r="1013" spans="1:65" s="13" customFormat="1">
      <c r="B1013" s="210"/>
      <c r="C1013" s="211"/>
      <c r="D1013" s="205" t="s">
        <v>161</v>
      </c>
      <c r="E1013" s="212" t="s">
        <v>1</v>
      </c>
      <c r="F1013" s="213" t="s">
        <v>1413</v>
      </c>
      <c r="G1013" s="211"/>
      <c r="H1013" s="214">
        <v>109.273</v>
      </c>
      <c r="I1013" s="215"/>
      <c r="J1013" s="211"/>
      <c r="K1013" s="211"/>
      <c r="L1013" s="216"/>
      <c r="M1013" s="217"/>
      <c r="N1013" s="218"/>
      <c r="O1013" s="218"/>
      <c r="P1013" s="218"/>
      <c r="Q1013" s="218"/>
      <c r="R1013" s="218"/>
      <c r="S1013" s="218"/>
      <c r="T1013" s="219"/>
      <c r="AT1013" s="220" t="s">
        <v>161</v>
      </c>
      <c r="AU1013" s="220" t="s">
        <v>85</v>
      </c>
      <c r="AV1013" s="13" t="s">
        <v>85</v>
      </c>
      <c r="AW1013" s="13" t="s">
        <v>33</v>
      </c>
      <c r="AX1013" s="13" t="s">
        <v>76</v>
      </c>
      <c r="AY1013" s="220" t="s">
        <v>150</v>
      </c>
    </row>
    <row r="1014" spans="1:65" s="14" customFormat="1">
      <c r="B1014" s="221"/>
      <c r="C1014" s="222"/>
      <c r="D1014" s="205" t="s">
        <v>161</v>
      </c>
      <c r="E1014" s="223" t="s">
        <v>1</v>
      </c>
      <c r="F1014" s="224" t="s">
        <v>163</v>
      </c>
      <c r="G1014" s="222"/>
      <c r="H1014" s="225">
        <v>109.273</v>
      </c>
      <c r="I1014" s="226"/>
      <c r="J1014" s="222"/>
      <c r="K1014" s="222"/>
      <c r="L1014" s="227"/>
      <c r="M1014" s="228"/>
      <c r="N1014" s="229"/>
      <c r="O1014" s="229"/>
      <c r="P1014" s="229"/>
      <c r="Q1014" s="229"/>
      <c r="R1014" s="229"/>
      <c r="S1014" s="229"/>
      <c r="T1014" s="230"/>
      <c r="AT1014" s="231" t="s">
        <v>161</v>
      </c>
      <c r="AU1014" s="231" t="s">
        <v>85</v>
      </c>
      <c r="AV1014" s="14" t="s">
        <v>157</v>
      </c>
      <c r="AW1014" s="14" t="s">
        <v>33</v>
      </c>
      <c r="AX1014" s="14" t="s">
        <v>83</v>
      </c>
      <c r="AY1014" s="231" t="s">
        <v>150</v>
      </c>
    </row>
    <row r="1015" spans="1:65" s="2" customFormat="1" ht="24.2" customHeight="1">
      <c r="A1015" s="35"/>
      <c r="B1015" s="36"/>
      <c r="C1015" s="192" t="s">
        <v>1414</v>
      </c>
      <c r="D1015" s="192" t="s">
        <v>152</v>
      </c>
      <c r="E1015" s="193" t="s">
        <v>1415</v>
      </c>
      <c r="F1015" s="194" t="s">
        <v>1416</v>
      </c>
      <c r="G1015" s="195" t="s">
        <v>265</v>
      </c>
      <c r="H1015" s="196">
        <v>52.69</v>
      </c>
      <c r="I1015" s="197"/>
      <c r="J1015" s="198">
        <f>ROUND(I1015*H1015,2)</f>
        <v>0</v>
      </c>
      <c r="K1015" s="194" t="s">
        <v>156</v>
      </c>
      <c r="L1015" s="40"/>
      <c r="M1015" s="199" t="s">
        <v>1</v>
      </c>
      <c r="N1015" s="200" t="s">
        <v>41</v>
      </c>
      <c r="O1015" s="72"/>
      <c r="P1015" s="201">
        <f>O1015*H1015</f>
        <v>0</v>
      </c>
      <c r="Q1015" s="201">
        <v>1.5E-3</v>
      </c>
      <c r="R1015" s="201">
        <f>Q1015*H1015</f>
        <v>7.9034999999999994E-2</v>
      </c>
      <c r="S1015" s="201">
        <v>0</v>
      </c>
      <c r="T1015" s="202">
        <f>S1015*H1015</f>
        <v>0</v>
      </c>
      <c r="U1015" s="35"/>
      <c r="V1015" s="35"/>
      <c r="W1015" s="35"/>
      <c r="X1015" s="35"/>
      <c r="Y1015" s="35"/>
      <c r="Z1015" s="35"/>
      <c r="AA1015" s="35"/>
      <c r="AB1015" s="35"/>
      <c r="AC1015" s="35"/>
      <c r="AD1015" s="35"/>
      <c r="AE1015" s="35"/>
      <c r="AR1015" s="203" t="s">
        <v>350</v>
      </c>
      <c r="AT1015" s="203" t="s">
        <v>152</v>
      </c>
      <c r="AU1015" s="203" t="s">
        <v>85</v>
      </c>
      <c r="AY1015" s="18" t="s">
        <v>150</v>
      </c>
      <c r="BE1015" s="204">
        <f>IF(N1015="základní",J1015,0)</f>
        <v>0</v>
      </c>
      <c r="BF1015" s="204">
        <f>IF(N1015="snížená",J1015,0)</f>
        <v>0</v>
      </c>
      <c r="BG1015" s="204">
        <f>IF(N1015="zákl. přenesená",J1015,0)</f>
        <v>0</v>
      </c>
      <c r="BH1015" s="204">
        <f>IF(N1015="sníž. přenesená",J1015,0)</f>
        <v>0</v>
      </c>
      <c r="BI1015" s="204">
        <f>IF(N1015="nulová",J1015,0)</f>
        <v>0</v>
      </c>
      <c r="BJ1015" s="18" t="s">
        <v>83</v>
      </c>
      <c r="BK1015" s="204">
        <f>ROUND(I1015*H1015,2)</f>
        <v>0</v>
      </c>
      <c r="BL1015" s="18" t="s">
        <v>350</v>
      </c>
      <c r="BM1015" s="203" t="s">
        <v>1417</v>
      </c>
    </row>
    <row r="1016" spans="1:65" s="2" customFormat="1">
      <c r="A1016" s="35"/>
      <c r="B1016" s="36"/>
      <c r="C1016" s="37"/>
      <c r="D1016" s="205" t="s">
        <v>159</v>
      </c>
      <c r="E1016" s="37"/>
      <c r="F1016" s="206" t="s">
        <v>1418</v>
      </c>
      <c r="G1016" s="37"/>
      <c r="H1016" s="37"/>
      <c r="I1016" s="207"/>
      <c r="J1016" s="37"/>
      <c r="K1016" s="37"/>
      <c r="L1016" s="40"/>
      <c r="M1016" s="208"/>
      <c r="N1016" s="209"/>
      <c r="O1016" s="72"/>
      <c r="P1016" s="72"/>
      <c r="Q1016" s="72"/>
      <c r="R1016" s="72"/>
      <c r="S1016" s="72"/>
      <c r="T1016" s="73"/>
      <c r="U1016" s="35"/>
      <c r="V1016" s="35"/>
      <c r="W1016" s="35"/>
      <c r="X1016" s="35"/>
      <c r="Y1016" s="35"/>
      <c r="Z1016" s="35"/>
      <c r="AA1016" s="35"/>
      <c r="AB1016" s="35"/>
      <c r="AC1016" s="35"/>
      <c r="AD1016" s="35"/>
      <c r="AE1016" s="35"/>
      <c r="AT1016" s="18" t="s">
        <v>159</v>
      </c>
      <c r="AU1016" s="18" t="s">
        <v>85</v>
      </c>
    </row>
    <row r="1017" spans="1:65" s="2" customFormat="1" ht="16.5" customHeight="1">
      <c r="A1017" s="35"/>
      <c r="B1017" s="36"/>
      <c r="C1017" s="192" t="s">
        <v>1419</v>
      </c>
      <c r="D1017" s="192" t="s">
        <v>152</v>
      </c>
      <c r="E1017" s="193" t="s">
        <v>1420</v>
      </c>
      <c r="F1017" s="194" t="s">
        <v>1421</v>
      </c>
      <c r="G1017" s="195" t="s">
        <v>490</v>
      </c>
      <c r="H1017" s="196">
        <v>60</v>
      </c>
      <c r="I1017" s="197"/>
      <c r="J1017" s="198">
        <f>ROUND(I1017*H1017,2)</f>
        <v>0</v>
      </c>
      <c r="K1017" s="194" t="s">
        <v>156</v>
      </c>
      <c r="L1017" s="40"/>
      <c r="M1017" s="199" t="s">
        <v>1</v>
      </c>
      <c r="N1017" s="200" t="s">
        <v>41</v>
      </c>
      <c r="O1017" s="72"/>
      <c r="P1017" s="201">
        <f>O1017*H1017</f>
        <v>0</v>
      </c>
      <c r="Q1017" s="201">
        <v>2.1000000000000001E-4</v>
      </c>
      <c r="R1017" s="201">
        <f>Q1017*H1017</f>
        <v>1.26E-2</v>
      </c>
      <c r="S1017" s="201">
        <v>0</v>
      </c>
      <c r="T1017" s="202">
        <f>S1017*H1017</f>
        <v>0</v>
      </c>
      <c r="U1017" s="35"/>
      <c r="V1017" s="35"/>
      <c r="W1017" s="35"/>
      <c r="X1017" s="35"/>
      <c r="Y1017" s="35"/>
      <c r="Z1017" s="35"/>
      <c r="AA1017" s="35"/>
      <c r="AB1017" s="35"/>
      <c r="AC1017" s="35"/>
      <c r="AD1017" s="35"/>
      <c r="AE1017" s="35"/>
      <c r="AR1017" s="203" t="s">
        <v>350</v>
      </c>
      <c r="AT1017" s="203" t="s">
        <v>152</v>
      </c>
      <c r="AU1017" s="203" t="s">
        <v>85</v>
      </c>
      <c r="AY1017" s="18" t="s">
        <v>150</v>
      </c>
      <c r="BE1017" s="204">
        <f>IF(N1017="základní",J1017,0)</f>
        <v>0</v>
      </c>
      <c r="BF1017" s="204">
        <f>IF(N1017="snížená",J1017,0)</f>
        <v>0</v>
      </c>
      <c r="BG1017" s="204">
        <f>IF(N1017="zákl. přenesená",J1017,0)</f>
        <v>0</v>
      </c>
      <c r="BH1017" s="204">
        <f>IF(N1017="sníž. přenesená",J1017,0)</f>
        <v>0</v>
      </c>
      <c r="BI1017" s="204">
        <f>IF(N1017="nulová",J1017,0)</f>
        <v>0</v>
      </c>
      <c r="BJ1017" s="18" t="s">
        <v>83</v>
      </c>
      <c r="BK1017" s="204">
        <f>ROUND(I1017*H1017,2)</f>
        <v>0</v>
      </c>
      <c r="BL1017" s="18" t="s">
        <v>350</v>
      </c>
      <c r="BM1017" s="203" t="s">
        <v>1422</v>
      </c>
    </row>
    <row r="1018" spans="1:65" s="2" customFormat="1">
      <c r="A1018" s="35"/>
      <c r="B1018" s="36"/>
      <c r="C1018" s="37"/>
      <c r="D1018" s="205" t="s">
        <v>159</v>
      </c>
      <c r="E1018" s="37"/>
      <c r="F1018" s="206" t="s">
        <v>1423</v>
      </c>
      <c r="G1018" s="37"/>
      <c r="H1018" s="37"/>
      <c r="I1018" s="207"/>
      <c r="J1018" s="37"/>
      <c r="K1018" s="37"/>
      <c r="L1018" s="40"/>
      <c r="M1018" s="208"/>
      <c r="N1018" s="209"/>
      <c r="O1018" s="72"/>
      <c r="P1018" s="72"/>
      <c r="Q1018" s="72"/>
      <c r="R1018" s="72"/>
      <c r="S1018" s="72"/>
      <c r="T1018" s="73"/>
      <c r="U1018" s="35"/>
      <c r="V1018" s="35"/>
      <c r="W1018" s="35"/>
      <c r="X1018" s="35"/>
      <c r="Y1018" s="35"/>
      <c r="Z1018" s="35"/>
      <c r="AA1018" s="35"/>
      <c r="AB1018" s="35"/>
      <c r="AC1018" s="35"/>
      <c r="AD1018" s="35"/>
      <c r="AE1018" s="35"/>
      <c r="AT1018" s="18" t="s">
        <v>159</v>
      </c>
      <c r="AU1018" s="18" t="s">
        <v>85</v>
      </c>
    </row>
    <row r="1019" spans="1:65" s="13" customFormat="1">
      <c r="B1019" s="210"/>
      <c r="C1019" s="211"/>
      <c r="D1019" s="205" t="s">
        <v>161</v>
      </c>
      <c r="E1019" s="212" t="s">
        <v>1</v>
      </c>
      <c r="F1019" s="213" t="s">
        <v>1424</v>
      </c>
      <c r="G1019" s="211"/>
      <c r="H1019" s="214">
        <v>5</v>
      </c>
      <c r="I1019" s="215"/>
      <c r="J1019" s="211"/>
      <c r="K1019" s="211"/>
      <c r="L1019" s="216"/>
      <c r="M1019" s="217"/>
      <c r="N1019" s="218"/>
      <c r="O1019" s="218"/>
      <c r="P1019" s="218"/>
      <c r="Q1019" s="218"/>
      <c r="R1019" s="218"/>
      <c r="S1019" s="218"/>
      <c r="T1019" s="219"/>
      <c r="AT1019" s="220" t="s">
        <v>161</v>
      </c>
      <c r="AU1019" s="220" t="s">
        <v>85</v>
      </c>
      <c r="AV1019" s="13" t="s">
        <v>85</v>
      </c>
      <c r="AW1019" s="13" t="s">
        <v>33</v>
      </c>
      <c r="AX1019" s="13" t="s">
        <v>76</v>
      </c>
      <c r="AY1019" s="220" t="s">
        <v>150</v>
      </c>
    </row>
    <row r="1020" spans="1:65" s="13" customFormat="1">
      <c r="B1020" s="210"/>
      <c r="C1020" s="211"/>
      <c r="D1020" s="205" t="s">
        <v>161</v>
      </c>
      <c r="E1020" s="212" t="s">
        <v>1</v>
      </c>
      <c r="F1020" s="213" t="s">
        <v>1425</v>
      </c>
      <c r="G1020" s="211"/>
      <c r="H1020" s="214">
        <v>4</v>
      </c>
      <c r="I1020" s="215"/>
      <c r="J1020" s="211"/>
      <c r="K1020" s="211"/>
      <c r="L1020" s="216"/>
      <c r="M1020" s="217"/>
      <c r="N1020" s="218"/>
      <c r="O1020" s="218"/>
      <c r="P1020" s="218"/>
      <c r="Q1020" s="218"/>
      <c r="R1020" s="218"/>
      <c r="S1020" s="218"/>
      <c r="T1020" s="219"/>
      <c r="AT1020" s="220" t="s">
        <v>161</v>
      </c>
      <c r="AU1020" s="220" t="s">
        <v>85</v>
      </c>
      <c r="AV1020" s="13" t="s">
        <v>85</v>
      </c>
      <c r="AW1020" s="13" t="s">
        <v>33</v>
      </c>
      <c r="AX1020" s="13" t="s">
        <v>76</v>
      </c>
      <c r="AY1020" s="220" t="s">
        <v>150</v>
      </c>
    </row>
    <row r="1021" spans="1:65" s="13" customFormat="1">
      <c r="B1021" s="210"/>
      <c r="C1021" s="211"/>
      <c r="D1021" s="205" t="s">
        <v>161</v>
      </c>
      <c r="E1021" s="212" t="s">
        <v>1</v>
      </c>
      <c r="F1021" s="213" t="s">
        <v>1426</v>
      </c>
      <c r="G1021" s="211"/>
      <c r="H1021" s="214">
        <v>4</v>
      </c>
      <c r="I1021" s="215"/>
      <c r="J1021" s="211"/>
      <c r="K1021" s="211"/>
      <c r="L1021" s="216"/>
      <c r="M1021" s="217"/>
      <c r="N1021" s="218"/>
      <c r="O1021" s="218"/>
      <c r="P1021" s="218"/>
      <c r="Q1021" s="218"/>
      <c r="R1021" s="218"/>
      <c r="S1021" s="218"/>
      <c r="T1021" s="219"/>
      <c r="AT1021" s="220" t="s">
        <v>161</v>
      </c>
      <c r="AU1021" s="220" t="s">
        <v>85</v>
      </c>
      <c r="AV1021" s="13" t="s">
        <v>85</v>
      </c>
      <c r="AW1021" s="13" t="s">
        <v>33</v>
      </c>
      <c r="AX1021" s="13" t="s">
        <v>76</v>
      </c>
      <c r="AY1021" s="220" t="s">
        <v>150</v>
      </c>
    </row>
    <row r="1022" spans="1:65" s="13" customFormat="1">
      <c r="B1022" s="210"/>
      <c r="C1022" s="211"/>
      <c r="D1022" s="205" t="s">
        <v>161</v>
      </c>
      <c r="E1022" s="212" t="s">
        <v>1</v>
      </c>
      <c r="F1022" s="213" t="s">
        <v>1427</v>
      </c>
      <c r="G1022" s="211"/>
      <c r="H1022" s="214">
        <v>4</v>
      </c>
      <c r="I1022" s="215"/>
      <c r="J1022" s="211"/>
      <c r="K1022" s="211"/>
      <c r="L1022" s="216"/>
      <c r="M1022" s="217"/>
      <c r="N1022" s="218"/>
      <c r="O1022" s="218"/>
      <c r="P1022" s="218"/>
      <c r="Q1022" s="218"/>
      <c r="R1022" s="218"/>
      <c r="S1022" s="218"/>
      <c r="T1022" s="219"/>
      <c r="AT1022" s="220" t="s">
        <v>161</v>
      </c>
      <c r="AU1022" s="220" t="s">
        <v>85</v>
      </c>
      <c r="AV1022" s="13" t="s">
        <v>85</v>
      </c>
      <c r="AW1022" s="13" t="s">
        <v>33</v>
      </c>
      <c r="AX1022" s="13" t="s">
        <v>76</v>
      </c>
      <c r="AY1022" s="220" t="s">
        <v>150</v>
      </c>
    </row>
    <row r="1023" spans="1:65" s="13" customFormat="1">
      <c r="B1023" s="210"/>
      <c r="C1023" s="211"/>
      <c r="D1023" s="205" t="s">
        <v>161</v>
      </c>
      <c r="E1023" s="212" t="s">
        <v>1</v>
      </c>
      <c r="F1023" s="213" t="s">
        <v>1428</v>
      </c>
      <c r="G1023" s="211"/>
      <c r="H1023" s="214">
        <v>9</v>
      </c>
      <c r="I1023" s="215"/>
      <c r="J1023" s="211"/>
      <c r="K1023" s="211"/>
      <c r="L1023" s="216"/>
      <c r="M1023" s="217"/>
      <c r="N1023" s="218"/>
      <c r="O1023" s="218"/>
      <c r="P1023" s="218"/>
      <c r="Q1023" s="218"/>
      <c r="R1023" s="218"/>
      <c r="S1023" s="218"/>
      <c r="T1023" s="219"/>
      <c r="AT1023" s="220" t="s">
        <v>161</v>
      </c>
      <c r="AU1023" s="220" t="s">
        <v>85</v>
      </c>
      <c r="AV1023" s="13" t="s">
        <v>85</v>
      </c>
      <c r="AW1023" s="13" t="s">
        <v>33</v>
      </c>
      <c r="AX1023" s="13" t="s">
        <v>76</v>
      </c>
      <c r="AY1023" s="220" t="s">
        <v>150</v>
      </c>
    </row>
    <row r="1024" spans="1:65" s="13" customFormat="1">
      <c r="B1024" s="210"/>
      <c r="C1024" s="211"/>
      <c r="D1024" s="205" t="s">
        <v>161</v>
      </c>
      <c r="E1024" s="212" t="s">
        <v>1</v>
      </c>
      <c r="F1024" s="213" t="s">
        <v>1429</v>
      </c>
      <c r="G1024" s="211"/>
      <c r="H1024" s="214">
        <v>4</v>
      </c>
      <c r="I1024" s="215"/>
      <c r="J1024" s="211"/>
      <c r="K1024" s="211"/>
      <c r="L1024" s="216"/>
      <c r="M1024" s="217"/>
      <c r="N1024" s="218"/>
      <c r="O1024" s="218"/>
      <c r="P1024" s="218"/>
      <c r="Q1024" s="218"/>
      <c r="R1024" s="218"/>
      <c r="S1024" s="218"/>
      <c r="T1024" s="219"/>
      <c r="AT1024" s="220" t="s">
        <v>161</v>
      </c>
      <c r="AU1024" s="220" t="s">
        <v>85</v>
      </c>
      <c r="AV1024" s="13" t="s">
        <v>85</v>
      </c>
      <c r="AW1024" s="13" t="s">
        <v>33</v>
      </c>
      <c r="AX1024" s="13" t="s">
        <v>76</v>
      </c>
      <c r="AY1024" s="220" t="s">
        <v>150</v>
      </c>
    </row>
    <row r="1025" spans="1:65" s="13" customFormat="1">
      <c r="B1025" s="210"/>
      <c r="C1025" s="211"/>
      <c r="D1025" s="205" t="s">
        <v>161</v>
      </c>
      <c r="E1025" s="212" t="s">
        <v>1</v>
      </c>
      <c r="F1025" s="213" t="s">
        <v>1430</v>
      </c>
      <c r="G1025" s="211"/>
      <c r="H1025" s="214">
        <v>4</v>
      </c>
      <c r="I1025" s="215"/>
      <c r="J1025" s="211"/>
      <c r="K1025" s="211"/>
      <c r="L1025" s="216"/>
      <c r="M1025" s="217"/>
      <c r="N1025" s="218"/>
      <c r="O1025" s="218"/>
      <c r="P1025" s="218"/>
      <c r="Q1025" s="218"/>
      <c r="R1025" s="218"/>
      <c r="S1025" s="218"/>
      <c r="T1025" s="219"/>
      <c r="AT1025" s="220" t="s">
        <v>161</v>
      </c>
      <c r="AU1025" s="220" t="s">
        <v>85</v>
      </c>
      <c r="AV1025" s="13" t="s">
        <v>85</v>
      </c>
      <c r="AW1025" s="13" t="s">
        <v>33</v>
      </c>
      <c r="AX1025" s="13" t="s">
        <v>76</v>
      </c>
      <c r="AY1025" s="220" t="s">
        <v>150</v>
      </c>
    </row>
    <row r="1026" spans="1:65" s="13" customFormat="1">
      <c r="B1026" s="210"/>
      <c r="C1026" s="211"/>
      <c r="D1026" s="205" t="s">
        <v>161</v>
      </c>
      <c r="E1026" s="212" t="s">
        <v>1</v>
      </c>
      <c r="F1026" s="213" t="s">
        <v>1431</v>
      </c>
      <c r="G1026" s="211"/>
      <c r="H1026" s="214">
        <v>5</v>
      </c>
      <c r="I1026" s="215"/>
      <c r="J1026" s="211"/>
      <c r="K1026" s="211"/>
      <c r="L1026" s="216"/>
      <c r="M1026" s="217"/>
      <c r="N1026" s="218"/>
      <c r="O1026" s="218"/>
      <c r="P1026" s="218"/>
      <c r="Q1026" s="218"/>
      <c r="R1026" s="218"/>
      <c r="S1026" s="218"/>
      <c r="T1026" s="219"/>
      <c r="AT1026" s="220" t="s">
        <v>161</v>
      </c>
      <c r="AU1026" s="220" t="s">
        <v>85</v>
      </c>
      <c r="AV1026" s="13" t="s">
        <v>85</v>
      </c>
      <c r="AW1026" s="13" t="s">
        <v>33</v>
      </c>
      <c r="AX1026" s="13" t="s">
        <v>76</v>
      </c>
      <c r="AY1026" s="220" t="s">
        <v>150</v>
      </c>
    </row>
    <row r="1027" spans="1:65" s="13" customFormat="1">
      <c r="B1027" s="210"/>
      <c r="C1027" s="211"/>
      <c r="D1027" s="205" t="s">
        <v>161</v>
      </c>
      <c r="E1027" s="212" t="s">
        <v>1</v>
      </c>
      <c r="F1027" s="213" t="s">
        <v>1432</v>
      </c>
      <c r="G1027" s="211"/>
      <c r="H1027" s="214">
        <v>4</v>
      </c>
      <c r="I1027" s="215"/>
      <c r="J1027" s="211"/>
      <c r="K1027" s="211"/>
      <c r="L1027" s="216"/>
      <c r="M1027" s="217"/>
      <c r="N1027" s="218"/>
      <c r="O1027" s="218"/>
      <c r="P1027" s="218"/>
      <c r="Q1027" s="218"/>
      <c r="R1027" s="218"/>
      <c r="S1027" s="218"/>
      <c r="T1027" s="219"/>
      <c r="AT1027" s="220" t="s">
        <v>161</v>
      </c>
      <c r="AU1027" s="220" t="s">
        <v>85</v>
      </c>
      <c r="AV1027" s="13" t="s">
        <v>85</v>
      </c>
      <c r="AW1027" s="13" t="s">
        <v>33</v>
      </c>
      <c r="AX1027" s="13" t="s">
        <v>76</v>
      </c>
      <c r="AY1027" s="220" t="s">
        <v>150</v>
      </c>
    </row>
    <row r="1028" spans="1:65" s="13" customFormat="1">
      <c r="B1028" s="210"/>
      <c r="C1028" s="211"/>
      <c r="D1028" s="205" t="s">
        <v>161</v>
      </c>
      <c r="E1028" s="212" t="s">
        <v>1</v>
      </c>
      <c r="F1028" s="213" t="s">
        <v>1433</v>
      </c>
      <c r="G1028" s="211"/>
      <c r="H1028" s="214">
        <v>4</v>
      </c>
      <c r="I1028" s="215"/>
      <c r="J1028" s="211"/>
      <c r="K1028" s="211"/>
      <c r="L1028" s="216"/>
      <c r="M1028" s="217"/>
      <c r="N1028" s="218"/>
      <c r="O1028" s="218"/>
      <c r="P1028" s="218"/>
      <c r="Q1028" s="218"/>
      <c r="R1028" s="218"/>
      <c r="S1028" s="218"/>
      <c r="T1028" s="219"/>
      <c r="AT1028" s="220" t="s">
        <v>161</v>
      </c>
      <c r="AU1028" s="220" t="s">
        <v>85</v>
      </c>
      <c r="AV1028" s="13" t="s">
        <v>85</v>
      </c>
      <c r="AW1028" s="13" t="s">
        <v>33</v>
      </c>
      <c r="AX1028" s="13" t="s">
        <v>76</v>
      </c>
      <c r="AY1028" s="220" t="s">
        <v>150</v>
      </c>
    </row>
    <row r="1029" spans="1:65" s="13" customFormat="1">
      <c r="B1029" s="210"/>
      <c r="C1029" s="211"/>
      <c r="D1029" s="205" t="s">
        <v>161</v>
      </c>
      <c r="E1029" s="212" t="s">
        <v>1</v>
      </c>
      <c r="F1029" s="213" t="s">
        <v>1434</v>
      </c>
      <c r="G1029" s="211"/>
      <c r="H1029" s="214">
        <v>13</v>
      </c>
      <c r="I1029" s="215"/>
      <c r="J1029" s="211"/>
      <c r="K1029" s="211"/>
      <c r="L1029" s="216"/>
      <c r="M1029" s="217"/>
      <c r="N1029" s="218"/>
      <c r="O1029" s="218"/>
      <c r="P1029" s="218"/>
      <c r="Q1029" s="218"/>
      <c r="R1029" s="218"/>
      <c r="S1029" s="218"/>
      <c r="T1029" s="219"/>
      <c r="AT1029" s="220" t="s">
        <v>161</v>
      </c>
      <c r="AU1029" s="220" t="s">
        <v>85</v>
      </c>
      <c r="AV1029" s="13" t="s">
        <v>85</v>
      </c>
      <c r="AW1029" s="13" t="s">
        <v>33</v>
      </c>
      <c r="AX1029" s="13" t="s">
        <v>76</v>
      </c>
      <c r="AY1029" s="220" t="s">
        <v>150</v>
      </c>
    </row>
    <row r="1030" spans="1:65" s="14" customFormat="1">
      <c r="B1030" s="221"/>
      <c r="C1030" s="222"/>
      <c r="D1030" s="205" t="s">
        <v>161</v>
      </c>
      <c r="E1030" s="223" t="s">
        <v>1</v>
      </c>
      <c r="F1030" s="224" t="s">
        <v>163</v>
      </c>
      <c r="G1030" s="222"/>
      <c r="H1030" s="225">
        <v>60</v>
      </c>
      <c r="I1030" s="226"/>
      <c r="J1030" s="222"/>
      <c r="K1030" s="222"/>
      <c r="L1030" s="227"/>
      <c r="M1030" s="228"/>
      <c r="N1030" s="229"/>
      <c r="O1030" s="229"/>
      <c r="P1030" s="229"/>
      <c r="Q1030" s="229"/>
      <c r="R1030" s="229"/>
      <c r="S1030" s="229"/>
      <c r="T1030" s="230"/>
      <c r="AT1030" s="231" t="s">
        <v>161</v>
      </c>
      <c r="AU1030" s="231" t="s">
        <v>85</v>
      </c>
      <c r="AV1030" s="14" t="s">
        <v>157</v>
      </c>
      <c r="AW1030" s="14" t="s">
        <v>33</v>
      </c>
      <c r="AX1030" s="14" t="s">
        <v>83</v>
      </c>
      <c r="AY1030" s="231" t="s">
        <v>150</v>
      </c>
    </row>
    <row r="1031" spans="1:65" s="2" customFormat="1" ht="16.5" customHeight="1">
      <c r="A1031" s="35"/>
      <c r="B1031" s="36"/>
      <c r="C1031" s="192" t="s">
        <v>1435</v>
      </c>
      <c r="D1031" s="192" t="s">
        <v>152</v>
      </c>
      <c r="E1031" s="193" t="s">
        <v>1436</v>
      </c>
      <c r="F1031" s="194" t="s">
        <v>1437</v>
      </c>
      <c r="G1031" s="195" t="s">
        <v>490</v>
      </c>
      <c r="H1031" s="196">
        <v>38</v>
      </c>
      <c r="I1031" s="197"/>
      <c r="J1031" s="198">
        <f>ROUND(I1031*H1031,2)</f>
        <v>0</v>
      </c>
      <c r="K1031" s="194" t="s">
        <v>156</v>
      </c>
      <c r="L1031" s="40"/>
      <c r="M1031" s="199" t="s">
        <v>1</v>
      </c>
      <c r="N1031" s="200" t="s">
        <v>41</v>
      </c>
      <c r="O1031" s="72"/>
      <c r="P1031" s="201">
        <f>O1031*H1031</f>
        <v>0</v>
      </c>
      <c r="Q1031" s="201">
        <v>2.0000000000000001E-4</v>
      </c>
      <c r="R1031" s="201">
        <f>Q1031*H1031</f>
        <v>7.6E-3</v>
      </c>
      <c r="S1031" s="201">
        <v>0</v>
      </c>
      <c r="T1031" s="202">
        <f>S1031*H1031</f>
        <v>0</v>
      </c>
      <c r="U1031" s="35"/>
      <c r="V1031" s="35"/>
      <c r="W1031" s="35"/>
      <c r="X1031" s="35"/>
      <c r="Y1031" s="35"/>
      <c r="Z1031" s="35"/>
      <c r="AA1031" s="35"/>
      <c r="AB1031" s="35"/>
      <c r="AC1031" s="35"/>
      <c r="AD1031" s="35"/>
      <c r="AE1031" s="35"/>
      <c r="AR1031" s="203" t="s">
        <v>350</v>
      </c>
      <c r="AT1031" s="203" t="s">
        <v>152</v>
      </c>
      <c r="AU1031" s="203" t="s">
        <v>85</v>
      </c>
      <c r="AY1031" s="18" t="s">
        <v>150</v>
      </c>
      <c r="BE1031" s="204">
        <f>IF(N1031="základní",J1031,0)</f>
        <v>0</v>
      </c>
      <c r="BF1031" s="204">
        <f>IF(N1031="snížená",J1031,0)</f>
        <v>0</v>
      </c>
      <c r="BG1031" s="204">
        <f>IF(N1031="zákl. přenesená",J1031,0)</f>
        <v>0</v>
      </c>
      <c r="BH1031" s="204">
        <f>IF(N1031="sníž. přenesená",J1031,0)</f>
        <v>0</v>
      </c>
      <c r="BI1031" s="204">
        <f>IF(N1031="nulová",J1031,0)</f>
        <v>0</v>
      </c>
      <c r="BJ1031" s="18" t="s">
        <v>83</v>
      </c>
      <c r="BK1031" s="204">
        <f>ROUND(I1031*H1031,2)</f>
        <v>0</v>
      </c>
      <c r="BL1031" s="18" t="s">
        <v>350</v>
      </c>
      <c r="BM1031" s="203" t="s">
        <v>1438</v>
      </c>
    </row>
    <row r="1032" spans="1:65" s="2" customFormat="1">
      <c r="A1032" s="35"/>
      <c r="B1032" s="36"/>
      <c r="C1032" s="37"/>
      <c r="D1032" s="205" t="s">
        <v>159</v>
      </c>
      <c r="E1032" s="37"/>
      <c r="F1032" s="206" t="s">
        <v>1439</v>
      </c>
      <c r="G1032" s="37"/>
      <c r="H1032" s="37"/>
      <c r="I1032" s="207"/>
      <c r="J1032" s="37"/>
      <c r="K1032" s="37"/>
      <c r="L1032" s="40"/>
      <c r="M1032" s="208"/>
      <c r="N1032" s="209"/>
      <c r="O1032" s="72"/>
      <c r="P1032" s="72"/>
      <c r="Q1032" s="72"/>
      <c r="R1032" s="72"/>
      <c r="S1032" s="72"/>
      <c r="T1032" s="73"/>
      <c r="U1032" s="35"/>
      <c r="V1032" s="35"/>
      <c r="W1032" s="35"/>
      <c r="X1032" s="35"/>
      <c r="Y1032" s="35"/>
      <c r="Z1032" s="35"/>
      <c r="AA1032" s="35"/>
      <c r="AB1032" s="35"/>
      <c r="AC1032" s="35"/>
      <c r="AD1032" s="35"/>
      <c r="AE1032" s="35"/>
      <c r="AT1032" s="18" t="s">
        <v>159</v>
      </c>
      <c r="AU1032" s="18" t="s">
        <v>85</v>
      </c>
    </row>
    <row r="1033" spans="1:65" s="13" customFormat="1">
      <c r="B1033" s="210"/>
      <c r="C1033" s="211"/>
      <c r="D1033" s="205" t="s">
        <v>161</v>
      </c>
      <c r="E1033" s="212" t="s">
        <v>1</v>
      </c>
      <c r="F1033" s="213" t="s">
        <v>1440</v>
      </c>
      <c r="G1033" s="211"/>
      <c r="H1033" s="214">
        <v>7</v>
      </c>
      <c r="I1033" s="215"/>
      <c r="J1033" s="211"/>
      <c r="K1033" s="211"/>
      <c r="L1033" s="216"/>
      <c r="M1033" s="217"/>
      <c r="N1033" s="218"/>
      <c r="O1033" s="218"/>
      <c r="P1033" s="218"/>
      <c r="Q1033" s="218"/>
      <c r="R1033" s="218"/>
      <c r="S1033" s="218"/>
      <c r="T1033" s="219"/>
      <c r="AT1033" s="220" t="s">
        <v>161</v>
      </c>
      <c r="AU1033" s="220" t="s">
        <v>85</v>
      </c>
      <c r="AV1033" s="13" t="s">
        <v>85</v>
      </c>
      <c r="AW1033" s="13" t="s">
        <v>33</v>
      </c>
      <c r="AX1033" s="13" t="s">
        <v>76</v>
      </c>
      <c r="AY1033" s="220" t="s">
        <v>150</v>
      </c>
    </row>
    <row r="1034" spans="1:65" s="13" customFormat="1">
      <c r="B1034" s="210"/>
      <c r="C1034" s="211"/>
      <c r="D1034" s="205" t="s">
        <v>161</v>
      </c>
      <c r="E1034" s="212" t="s">
        <v>1</v>
      </c>
      <c r="F1034" s="213" t="s">
        <v>1441</v>
      </c>
      <c r="G1034" s="211"/>
      <c r="H1034" s="214">
        <v>2</v>
      </c>
      <c r="I1034" s="215"/>
      <c r="J1034" s="211"/>
      <c r="K1034" s="211"/>
      <c r="L1034" s="216"/>
      <c r="M1034" s="217"/>
      <c r="N1034" s="218"/>
      <c r="O1034" s="218"/>
      <c r="P1034" s="218"/>
      <c r="Q1034" s="218"/>
      <c r="R1034" s="218"/>
      <c r="S1034" s="218"/>
      <c r="T1034" s="219"/>
      <c r="AT1034" s="220" t="s">
        <v>161</v>
      </c>
      <c r="AU1034" s="220" t="s">
        <v>85</v>
      </c>
      <c r="AV1034" s="13" t="s">
        <v>85</v>
      </c>
      <c r="AW1034" s="13" t="s">
        <v>33</v>
      </c>
      <c r="AX1034" s="13" t="s">
        <v>76</v>
      </c>
      <c r="AY1034" s="220" t="s">
        <v>150</v>
      </c>
    </row>
    <row r="1035" spans="1:65" s="13" customFormat="1">
      <c r="B1035" s="210"/>
      <c r="C1035" s="211"/>
      <c r="D1035" s="205" t="s">
        <v>161</v>
      </c>
      <c r="E1035" s="212" t="s">
        <v>1</v>
      </c>
      <c r="F1035" s="213" t="s">
        <v>1442</v>
      </c>
      <c r="G1035" s="211"/>
      <c r="H1035" s="214">
        <v>2</v>
      </c>
      <c r="I1035" s="215"/>
      <c r="J1035" s="211"/>
      <c r="K1035" s="211"/>
      <c r="L1035" s="216"/>
      <c r="M1035" s="217"/>
      <c r="N1035" s="218"/>
      <c r="O1035" s="218"/>
      <c r="P1035" s="218"/>
      <c r="Q1035" s="218"/>
      <c r="R1035" s="218"/>
      <c r="S1035" s="218"/>
      <c r="T1035" s="219"/>
      <c r="AT1035" s="220" t="s">
        <v>161</v>
      </c>
      <c r="AU1035" s="220" t="s">
        <v>85</v>
      </c>
      <c r="AV1035" s="13" t="s">
        <v>85</v>
      </c>
      <c r="AW1035" s="13" t="s">
        <v>33</v>
      </c>
      <c r="AX1035" s="13" t="s">
        <v>76</v>
      </c>
      <c r="AY1035" s="220" t="s">
        <v>150</v>
      </c>
    </row>
    <row r="1036" spans="1:65" s="13" customFormat="1">
      <c r="B1036" s="210"/>
      <c r="C1036" s="211"/>
      <c r="D1036" s="205" t="s">
        <v>161</v>
      </c>
      <c r="E1036" s="212" t="s">
        <v>1</v>
      </c>
      <c r="F1036" s="213" t="s">
        <v>1427</v>
      </c>
      <c r="G1036" s="211"/>
      <c r="H1036" s="214">
        <v>4</v>
      </c>
      <c r="I1036" s="215"/>
      <c r="J1036" s="211"/>
      <c r="K1036" s="211"/>
      <c r="L1036" s="216"/>
      <c r="M1036" s="217"/>
      <c r="N1036" s="218"/>
      <c r="O1036" s="218"/>
      <c r="P1036" s="218"/>
      <c r="Q1036" s="218"/>
      <c r="R1036" s="218"/>
      <c r="S1036" s="218"/>
      <c r="T1036" s="219"/>
      <c r="AT1036" s="220" t="s">
        <v>161</v>
      </c>
      <c r="AU1036" s="220" t="s">
        <v>85</v>
      </c>
      <c r="AV1036" s="13" t="s">
        <v>85</v>
      </c>
      <c r="AW1036" s="13" t="s">
        <v>33</v>
      </c>
      <c r="AX1036" s="13" t="s">
        <v>76</v>
      </c>
      <c r="AY1036" s="220" t="s">
        <v>150</v>
      </c>
    </row>
    <row r="1037" spans="1:65" s="13" customFormat="1">
      <c r="B1037" s="210"/>
      <c r="C1037" s="211"/>
      <c r="D1037" s="205" t="s">
        <v>161</v>
      </c>
      <c r="E1037" s="212" t="s">
        <v>1</v>
      </c>
      <c r="F1037" s="213" t="s">
        <v>1443</v>
      </c>
      <c r="G1037" s="211"/>
      <c r="H1037" s="214">
        <v>3</v>
      </c>
      <c r="I1037" s="215"/>
      <c r="J1037" s="211"/>
      <c r="K1037" s="211"/>
      <c r="L1037" s="216"/>
      <c r="M1037" s="217"/>
      <c r="N1037" s="218"/>
      <c r="O1037" s="218"/>
      <c r="P1037" s="218"/>
      <c r="Q1037" s="218"/>
      <c r="R1037" s="218"/>
      <c r="S1037" s="218"/>
      <c r="T1037" s="219"/>
      <c r="AT1037" s="220" t="s">
        <v>161</v>
      </c>
      <c r="AU1037" s="220" t="s">
        <v>85</v>
      </c>
      <c r="AV1037" s="13" t="s">
        <v>85</v>
      </c>
      <c r="AW1037" s="13" t="s">
        <v>33</v>
      </c>
      <c r="AX1037" s="13" t="s">
        <v>76</v>
      </c>
      <c r="AY1037" s="220" t="s">
        <v>150</v>
      </c>
    </row>
    <row r="1038" spans="1:65" s="13" customFormat="1">
      <c r="B1038" s="210"/>
      <c r="C1038" s="211"/>
      <c r="D1038" s="205" t="s">
        <v>161</v>
      </c>
      <c r="E1038" s="212" t="s">
        <v>1</v>
      </c>
      <c r="F1038" s="213" t="s">
        <v>1429</v>
      </c>
      <c r="G1038" s="211"/>
      <c r="H1038" s="214">
        <v>4</v>
      </c>
      <c r="I1038" s="215"/>
      <c r="J1038" s="211"/>
      <c r="K1038" s="211"/>
      <c r="L1038" s="216"/>
      <c r="M1038" s="217"/>
      <c r="N1038" s="218"/>
      <c r="O1038" s="218"/>
      <c r="P1038" s="218"/>
      <c r="Q1038" s="218"/>
      <c r="R1038" s="218"/>
      <c r="S1038" s="218"/>
      <c r="T1038" s="219"/>
      <c r="AT1038" s="220" t="s">
        <v>161</v>
      </c>
      <c r="AU1038" s="220" t="s">
        <v>85</v>
      </c>
      <c r="AV1038" s="13" t="s">
        <v>85</v>
      </c>
      <c r="AW1038" s="13" t="s">
        <v>33</v>
      </c>
      <c r="AX1038" s="13" t="s">
        <v>76</v>
      </c>
      <c r="AY1038" s="220" t="s">
        <v>150</v>
      </c>
    </row>
    <row r="1039" spans="1:65" s="13" customFormat="1">
      <c r="B1039" s="210"/>
      <c r="C1039" s="211"/>
      <c r="D1039" s="205" t="s">
        <v>161</v>
      </c>
      <c r="E1039" s="212" t="s">
        <v>1</v>
      </c>
      <c r="F1039" s="213" t="s">
        <v>1444</v>
      </c>
      <c r="G1039" s="211"/>
      <c r="H1039" s="214">
        <v>2</v>
      </c>
      <c r="I1039" s="215"/>
      <c r="J1039" s="211"/>
      <c r="K1039" s="211"/>
      <c r="L1039" s="216"/>
      <c r="M1039" s="217"/>
      <c r="N1039" s="218"/>
      <c r="O1039" s="218"/>
      <c r="P1039" s="218"/>
      <c r="Q1039" s="218"/>
      <c r="R1039" s="218"/>
      <c r="S1039" s="218"/>
      <c r="T1039" s="219"/>
      <c r="AT1039" s="220" t="s">
        <v>161</v>
      </c>
      <c r="AU1039" s="220" t="s">
        <v>85</v>
      </c>
      <c r="AV1039" s="13" t="s">
        <v>85</v>
      </c>
      <c r="AW1039" s="13" t="s">
        <v>33</v>
      </c>
      <c r="AX1039" s="13" t="s">
        <v>76</v>
      </c>
      <c r="AY1039" s="220" t="s">
        <v>150</v>
      </c>
    </row>
    <row r="1040" spans="1:65" s="13" customFormat="1">
      <c r="B1040" s="210"/>
      <c r="C1040" s="211"/>
      <c r="D1040" s="205" t="s">
        <v>161</v>
      </c>
      <c r="E1040" s="212" t="s">
        <v>1</v>
      </c>
      <c r="F1040" s="213" t="s">
        <v>1431</v>
      </c>
      <c r="G1040" s="211"/>
      <c r="H1040" s="214">
        <v>5</v>
      </c>
      <c r="I1040" s="215"/>
      <c r="J1040" s="211"/>
      <c r="K1040" s="211"/>
      <c r="L1040" s="216"/>
      <c r="M1040" s="217"/>
      <c r="N1040" s="218"/>
      <c r="O1040" s="218"/>
      <c r="P1040" s="218"/>
      <c r="Q1040" s="218"/>
      <c r="R1040" s="218"/>
      <c r="S1040" s="218"/>
      <c r="T1040" s="219"/>
      <c r="AT1040" s="220" t="s">
        <v>161</v>
      </c>
      <c r="AU1040" s="220" t="s">
        <v>85</v>
      </c>
      <c r="AV1040" s="13" t="s">
        <v>85</v>
      </c>
      <c r="AW1040" s="13" t="s">
        <v>33</v>
      </c>
      <c r="AX1040" s="13" t="s">
        <v>76</v>
      </c>
      <c r="AY1040" s="220" t="s">
        <v>150</v>
      </c>
    </row>
    <row r="1041" spans="1:65" s="13" customFormat="1">
      <c r="B1041" s="210"/>
      <c r="C1041" s="211"/>
      <c r="D1041" s="205" t="s">
        <v>161</v>
      </c>
      <c r="E1041" s="212" t="s">
        <v>1</v>
      </c>
      <c r="F1041" s="213" t="s">
        <v>1445</v>
      </c>
      <c r="G1041" s="211"/>
      <c r="H1041" s="214">
        <v>2</v>
      </c>
      <c r="I1041" s="215"/>
      <c r="J1041" s="211"/>
      <c r="K1041" s="211"/>
      <c r="L1041" s="216"/>
      <c r="M1041" s="217"/>
      <c r="N1041" s="218"/>
      <c r="O1041" s="218"/>
      <c r="P1041" s="218"/>
      <c r="Q1041" s="218"/>
      <c r="R1041" s="218"/>
      <c r="S1041" s="218"/>
      <c r="T1041" s="219"/>
      <c r="AT1041" s="220" t="s">
        <v>161</v>
      </c>
      <c r="AU1041" s="220" t="s">
        <v>85</v>
      </c>
      <c r="AV1041" s="13" t="s">
        <v>85</v>
      </c>
      <c r="AW1041" s="13" t="s">
        <v>33</v>
      </c>
      <c r="AX1041" s="13" t="s">
        <v>76</v>
      </c>
      <c r="AY1041" s="220" t="s">
        <v>150</v>
      </c>
    </row>
    <row r="1042" spans="1:65" s="13" customFormat="1">
      <c r="B1042" s="210"/>
      <c r="C1042" s="211"/>
      <c r="D1042" s="205" t="s">
        <v>161</v>
      </c>
      <c r="E1042" s="212" t="s">
        <v>1</v>
      </c>
      <c r="F1042" s="213" t="s">
        <v>1433</v>
      </c>
      <c r="G1042" s="211"/>
      <c r="H1042" s="214">
        <v>4</v>
      </c>
      <c r="I1042" s="215"/>
      <c r="J1042" s="211"/>
      <c r="K1042" s="211"/>
      <c r="L1042" s="216"/>
      <c r="M1042" s="217"/>
      <c r="N1042" s="218"/>
      <c r="O1042" s="218"/>
      <c r="P1042" s="218"/>
      <c r="Q1042" s="218"/>
      <c r="R1042" s="218"/>
      <c r="S1042" s="218"/>
      <c r="T1042" s="219"/>
      <c r="AT1042" s="220" t="s">
        <v>161</v>
      </c>
      <c r="AU1042" s="220" t="s">
        <v>85</v>
      </c>
      <c r="AV1042" s="13" t="s">
        <v>85</v>
      </c>
      <c r="AW1042" s="13" t="s">
        <v>33</v>
      </c>
      <c r="AX1042" s="13" t="s">
        <v>76</v>
      </c>
      <c r="AY1042" s="220" t="s">
        <v>150</v>
      </c>
    </row>
    <row r="1043" spans="1:65" s="13" customFormat="1">
      <c r="B1043" s="210"/>
      <c r="C1043" s="211"/>
      <c r="D1043" s="205" t="s">
        <v>161</v>
      </c>
      <c r="E1043" s="212" t="s">
        <v>1</v>
      </c>
      <c r="F1043" s="213" t="s">
        <v>1446</v>
      </c>
      <c r="G1043" s="211"/>
      <c r="H1043" s="214">
        <v>3</v>
      </c>
      <c r="I1043" s="215"/>
      <c r="J1043" s="211"/>
      <c r="K1043" s="211"/>
      <c r="L1043" s="216"/>
      <c r="M1043" s="217"/>
      <c r="N1043" s="218"/>
      <c r="O1043" s="218"/>
      <c r="P1043" s="218"/>
      <c r="Q1043" s="218"/>
      <c r="R1043" s="218"/>
      <c r="S1043" s="218"/>
      <c r="T1043" s="219"/>
      <c r="AT1043" s="220" t="s">
        <v>161</v>
      </c>
      <c r="AU1043" s="220" t="s">
        <v>85</v>
      </c>
      <c r="AV1043" s="13" t="s">
        <v>85</v>
      </c>
      <c r="AW1043" s="13" t="s">
        <v>33</v>
      </c>
      <c r="AX1043" s="13" t="s">
        <v>76</v>
      </c>
      <c r="AY1043" s="220" t="s">
        <v>150</v>
      </c>
    </row>
    <row r="1044" spans="1:65" s="14" customFormat="1">
      <c r="B1044" s="221"/>
      <c r="C1044" s="222"/>
      <c r="D1044" s="205" t="s">
        <v>161</v>
      </c>
      <c r="E1044" s="223" t="s">
        <v>1</v>
      </c>
      <c r="F1044" s="224" t="s">
        <v>163</v>
      </c>
      <c r="G1044" s="222"/>
      <c r="H1044" s="225">
        <v>38</v>
      </c>
      <c r="I1044" s="226"/>
      <c r="J1044" s="222"/>
      <c r="K1044" s="222"/>
      <c r="L1044" s="227"/>
      <c r="M1044" s="228"/>
      <c r="N1044" s="229"/>
      <c r="O1044" s="229"/>
      <c r="P1044" s="229"/>
      <c r="Q1044" s="229"/>
      <c r="R1044" s="229"/>
      <c r="S1044" s="229"/>
      <c r="T1044" s="230"/>
      <c r="AT1044" s="231" t="s">
        <v>161</v>
      </c>
      <c r="AU1044" s="231" t="s">
        <v>85</v>
      </c>
      <c r="AV1044" s="14" t="s">
        <v>157</v>
      </c>
      <c r="AW1044" s="14" t="s">
        <v>33</v>
      </c>
      <c r="AX1044" s="14" t="s">
        <v>83</v>
      </c>
      <c r="AY1044" s="231" t="s">
        <v>150</v>
      </c>
    </row>
    <row r="1045" spans="1:65" s="2" customFormat="1" ht="16.5" customHeight="1">
      <c r="A1045" s="35"/>
      <c r="B1045" s="36"/>
      <c r="C1045" s="192" t="s">
        <v>1447</v>
      </c>
      <c r="D1045" s="192" t="s">
        <v>152</v>
      </c>
      <c r="E1045" s="193" t="s">
        <v>1448</v>
      </c>
      <c r="F1045" s="194" t="s">
        <v>1449</v>
      </c>
      <c r="G1045" s="195" t="s">
        <v>363</v>
      </c>
      <c r="H1045" s="196">
        <v>97.3</v>
      </c>
      <c r="I1045" s="197"/>
      <c r="J1045" s="198">
        <f>ROUND(I1045*H1045,2)</f>
        <v>0</v>
      </c>
      <c r="K1045" s="194" t="s">
        <v>156</v>
      </c>
      <c r="L1045" s="40"/>
      <c r="M1045" s="199" t="s">
        <v>1</v>
      </c>
      <c r="N1045" s="200" t="s">
        <v>41</v>
      </c>
      <c r="O1045" s="72"/>
      <c r="P1045" s="201">
        <f>O1045*H1045</f>
        <v>0</v>
      </c>
      <c r="Q1045" s="201">
        <v>3.2000000000000003E-4</v>
      </c>
      <c r="R1045" s="201">
        <f>Q1045*H1045</f>
        <v>3.1136E-2</v>
      </c>
      <c r="S1045" s="201">
        <v>0</v>
      </c>
      <c r="T1045" s="202">
        <f>S1045*H1045</f>
        <v>0</v>
      </c>
      <c r="U1045" s="35"/>
      <c r="V1045" s="35"/>
      <c r="W1045" s="35"/>
      <c r="X1045" s="35"/>
      <c r="Y1045" s="35"/>
      <c r="Z1045" s="35"/>
      <c r="AA1045" s="35"/>
      <c r="AB1045" s="35"/>
      <c r="AC1045" s="35"/>
      <c r="AD1045" s="35"/>
      <c r="AE1045" s="35"/>
      <c r="AR1045" s="203" t="s">
        <v>350</v>
      </c>
      <c r="AT1045" s="203" t="s">
        <v>152</v>
      </c>
      <c r="AU1045" s="203" t="s">
        <v>85</v>
      </c>
      <c r="AY1045" s="18" t="s">
        <v>150</v>
      </c>
      <c r="BE1045" s="204">
        <f>IF(N1045="základní",J1045,0)</f>
        <v>0</v>
      </c>
      <c r="BF1045" s="204">
        <f>IF(N1045="snížená",J1045,0)</f>
        <v>0</v>
      </c>
      <c r="BG1045" s="204">
        <f>IF(N1045="zákl. přenesená",J1045,0)</f>
        <v>0</v>
      </c>
      <c r="BH1045" s="204">
        <f>IF(N1045="sníž. přenesená",J1045,0)</f>
        <v>0</v>
      </c>
      <c r="BI1045" s="204">
        <f>IF(N1045="nulová",J1045,0)</f>
        <v>0</v>
      </c>
      <c r="BJ1045" s="18" t="s">
        <v>83</v>
      </c>
      <c r="BK1045" s="204">
        <f>ROUND(I1045*H1045,2)</f>
        <v>0</v>
      </c>
      <c r="BL1045" s="18" t="s">
        <v>350</v>
      </c>
      <c r="BM1045" s="203" t="s">
        <v>1450</v>
      </c>
    </row>
    <row r="1046" spans="1:65" s="2" customFormat="1" ht="19.5">
      <c r="A1046" s="35"/>
      <c r="B1046" s="36"/>
      <c r="C1046" s="37"/>
      <c r="D1046" s="205" t="s">
        <v>159</v>
      </c>
      <c r="E1046" s="37"/>
      <c r="F1046" s="206" t="s">
        <v>1451</v>
      </c>
      <c r="G1046" s="37"/>
      <c r="H1046" s="37"/>
      <c r="I1046" s="207"/>
      <c r="J1046" s="37"/>
      <c r="K1046" s="37"/>
      <c r="L1046" s="40"/>
      <c r="M1046" s="208"/>
      <c r="N1046" s="209"/>
      <c r="O1046" s="72"/>
      <c r="P1046" s="72"/>
      <c r="Q1046" s="72"/>
      <c r="R1046" s="72"/>
      <c r="S1046" s="72"/>
      <c r="T1046" s="73"/>
      <c r="U1046" s="35"/>
      <c r="V1046" s="35"/>
      <c r="W1046" s="35"/>
      <c r="X1046" s="35"/>
      <c r="Y1046" s="35"/>
      <c r="Z1046" s="35"/>
      <c r="AA1046" s="35"/>
      <c r="AB1046" s="35"/>
      <c r="AC1046" s="35"/>
      <c r="AD1046" s="35"/>
      <c r="AE1046" s="35"/>
      <c r="AT1046" s="18" t="s">
        <v>159</v>
      </c>
      <c r="AU1046" s="18" t="s">
        <v>85</v>
      </c>
    </row>
    <row r="1047" spans="1:65" s="13" customFormat="1">
      <c r="B1047" s="210"/>
      <c r="C1047" s="211"/>
      <c r="D1047" s="205" t="s">
        <v>161</v>
      </c>
      <c r="E1047" s="212" t="s">
        <v>1</v>
      </c>
      <c r="F1047" s="213" t="s">
        <v>1452</v>
      </c>
      <c r="G1047" s="211"/>
      <c r="H1047" s="214">
        <v>12.85</v>
      </c>
      <c r="I1047" s="215"/>
      <c r="J1047" s="211"/>
      <c r="K1047" s="211"/>
      <c r="L1047" s="216"/>
      <c r="M1047" s="217"/>
      <c r="N1047" s="218"/>
      <c r="O1047" s="218"/>
      <c r="P1047" s="218"/>
      <c r="Q1047" s="218"/>
      <c r="R1047" s="218"/>
      <c r="S1047" s="218"/>
      <c r="T1047" s="219"/>
      <c r="AT1047" s="220" t="s">
        <v>161</v>
      </c>
      <c r="AU1047" s="220" t="s">
        <v>85</v>
      </c>
      <c r="AV1047" s="13" t="s">
        <v>85</v>
      </c>
      <c r="AW1047" s="13" t="s">
        <v>33</v>
      </c>
      <c r="AX1047" s="13" t="s">
        <v>76</v>
      </c>
      <c r="AY1047" s="220" t="s">
        <v>150</v>
      </c>
    </row>
    <row r="1048" spans="1:65" s="13" customFormat="1">
      <c r="B1048" s="210"/>
      <c r="C1048" s="211"/>
      <c r="D1048" s="205" t="s">
        <v>161</v>
      </c>
      <c r="E1048" s="212" t="s">
        <v>1</v>
      </c>
      <c r="F1048" s="213" t="s">
        <v>1453</v>
      </c>
      <c r="G1048" s="211"/>
      <c r="H1048" s="214">
        <v>4.79</v>
      </c>
      <c r="I1048" s="215"/>
      <c r="J1048" s="211"/>
      <c r="K1048" s="211"/>
      <c r="L1048" s="216"/>
      <c r="M1048" s="217"/>
      <c r="N1048" s="218"/>
      <c r="O1048" s="218"/>
      <c r="P1048" s="218"/>
      <c r="Q1048" s="218"/>
      <c r="R1048" s="218"/>
      <c r="S1048" s="218"/>
      <c r="T1048" s="219"/>
      <c r="AT1048" s="220" t="s">
        <v>161</v>
      </c>
      <c r="AU1048" s="220" t="s">
        <v>85</v>
      </c>
      <c r="AV1048" s="13" t="s">
        <v>85</v>
      </c>
      <c r="AW1048" s="13" t="s">
        <v>33</v>
      </c>
      <c r="AX1048" s="13" t="s">
        <v>76</v>
      </c>
      <c r="AY1048" s="220" t="s">
        <v>150</v>
      </c>
    </row>
    <row r="1049" spans="1:65" s="13" customFormat="1">
      <c r="B1049" s="210"/>
      <c r="C1049" s="211"/>
      <c r="D1049" s="205" t="s">
        <v>161</v>
      </c>
      <c r="E1049" s="212" t="s">
        <v>1</v>
      </c>
      <c r="F1049" s="213" t="s">
        <v>1454</v>
      </c>
      <c r="G1049" s="211"/>
      <c r="H1049" s="214">
        <v>4.79</v>
      </c>
      <c r="I1049" s="215"/>
      <c r="J1049" s="211"/>
      <c r="K1049" s="211"/>
      <c r="L1049" s="216"/>
      <c r="M1049" s="217"/>
      <c r="N1049" s="218"/>
      <c r="O1049" s="218"/>
      <c r="P1049" s="218"/>
      <c r="Q1049" s="218"/>
      <c r="R1049" s="218"/>
      <c r="S1049" s="218"/>
      <c r="T1049" s="219"/>
      <c r="AT1049" s="220" t="s">
        <v>161</v>
      </c>
      <c r="AU1049" s="220" t="s">
        <v>85</v>
      </c>
      <c r="AV1049" s="13" t="s">
        <v>85</v>
      </c>
      <c r="AW1049" s="13" t="s">
        <v>33</v>
      </c>
      <c r="AX1049" s="13" t="s">
        <v>76</v>
      </c>
      <c r="AY1049" s="220" t="s">
        <v>150</v>
      </c>
    </row>
    <row r="1050" spans="1:65" s="13" customFormat="1">
      <c r="B1050" s="210"/>
      <c r="C1050" s="211"/>
      <c r="D1050" s="205" t="s">
        <v>161</v>
      </c>
      <c r="E1050" s="212" t="s">
        <v>1</v>
      </c>
      <c r="F1050" s="213" t="s">
        <v>1455</v>
      </c>
      <c r="G1050" s="211"/>
      <c r="H1050" s="214">
        <v>8</v>
      </c>
      <c r="I1050" s="215"/>
      <c r="J1050" s="211"/>
      <c r="K1050" s="211"/>
      <c r="L1050" s="216"/>
      <c r="M1050" s="217"/>
      <c r="N1050" s="218"/>
      <c r="O1050" s="218"/>
      <c r="P1050" s="218"/>
      <c r="Q1050" s="218"/>
      <c r="R1050" s="218"/>
      <c r="S1050" s="218"/>
      <c r="T1050" s="219"/>
      <c r="AT1050" s="220" t="s">
        <v>161</v>
      </c>
      <c r="AU1050" s="220" t="s">
        <v>85</v>
      </c>
      <c r="AV1050" s="13" t="s">
        <v>85</v>
      </c>
      <c r="AW1050" s="13" t="s">
        <v>33</v>
      </c>
      <c r="AX1050" s="13" t="s">
        <v>76</v>
      </c>
      <c r="AY1050" s="220" t="s">
        <v>150</v>
      </c>
    </row>
    <row r="1051" spans="1:65" s="13" customFormat="1">
      <c r="B1051" s="210"/>
      <c r="C1051" s="211"/>
      <c r="D1051" s="205" t="s">
        <v>161</v>
      </c>
      <c r="E1051" s="212" t="s">
        <v>1</v>
      </c>
      <c r="F1051" s="213" t="s">
        <v>1456</v>
      </c>
      <c r="G1051" s="211"/>
      <c r="H1051" s="214">
        <v>12.66</v>
      </c>
      <c r="I1051" s="215"/>
      <c r="J1051" s="211"/>
      <c r="K1051" s="211"/>
      <c r="L1051" s="216"/>
      <c r="M1051" s="217"/>
      <c r="N1051" s="218"/>
      <c r="O1051" s="218"/>
      <c r="P1051" s="218"/>
      <c r="Q1051" s="218"/>
      <c r="R1051" s="218"/>
      <c r="S1051" s="218"/>
      <c r="T1051" s="219"/>
      <c r="AT1051" s="220" t="s">
        <v>161</v>
      </c>
      <c r="AU1051" s="220" t="s">
        <v>85</v>
      </c>
      <c r="AV1051" s="13" t="s">
        <v>85</v>
      </c>
      <c r="AW1051" s="13" t="s">
        <v>33</v>
      </c>
      <c r="AX1051" s="13" t="s">
        <v>76</v>
      </c>
      <c r="AY1051" s="220" t="s">
        <v>150</v>
      </c>
    </row>
    <row r="1052" spans="1:65" s="13" customFormat="1">
      <c r="B1052" s="210"/>
      <c r="C1052" s="211"/>
      <c r="D1052" s="205" t="s">
        <v>161</v>
      </c>
      <c r="E1052" s="212" t="s">
        <v>1</v>
      </c>
      <c r="F1052" s="213" t="s">
        <v>1457</v>
      </c>
      <c r="G1052" s="211"/>
      <c r="H1052" s="214">
        <v>6.08</v>
      </c>
      <c r="I1052" s="215"/>
      <c r="J1052" s="211"/>
      <c r="K1052" s="211"/>
      <c r="L1052" s="216"/>
      <c r="M1052" s="217"/>
      <c r="N1052" s="218"/>
      <c r="O1052" s="218"/>
      <c r="P1052" s="218"/>
      <c r="Q1052" s="218"/>
      <c r="R1052" s="218"/>
      <c r="S1052" s="218"/>
      <c r="T1052" s="219"/>
      <c r="AT1052" s="220" t="s">
        <v>161</v>
      </c>
      <c r="AU1052" s="220" t="s">
        <v>85</v>
      </c>
      <c r="AV1052" s="13" t="s">
        <v>85</v>
      </c>
      <c r="AW1052" s="13" t="s">
        <v>33</v>
      </c>
      <c r="AX1052" s="13" t="s">
        <v>76</v>
      </c>
      <c r="AY1052" s="220" t="s">
        <v>150</v>
      </c>
    </row>
    <row r="1053" spans="1:65" s="13" customFormat="1">
      <c r="B1053" s="210"/>
      <c r="C1053" s="211"/>
      <c r="D1053" s="205" t="s">
        <v>161</v>
      </c>
      <c r="E1053" s="212" t="s">
        <v>1</v>
      </c>
      <c r="F1053" s="213" t="s">
        <v>1458</v>
      </c>
      <c r="G1053" s="211"/>
      <c r="H1053" s="214">
        <v>4.68</v>
      </c>
      <c r="I1053" s="215"/>
      <c r="J1053" s="211"/>
      <c r="K1053" s="211"/>
      <c r="L1053" s="216"/>
      <c r="M1053" s="217"/>
      <c r="N1053" s="218"/>
      <c r="O1053" s="218"/>
      <c r="P1053" s="218"/>
      <c r="Q1053" s="218"/>
      <c r="R1053" s="218"/>
      <c r="S1053" s="218"/>
      <c r="T1053" s="219"/>
      <c r="AT1053" s="220" t="s">
        <v>161</v>
      </c>
      <c r="AU1053" s="220" t="s">
        <v>85</v>
      </c>
      <c r="AV1053" s="13" t="s">
        <v>85</v>
      </c>
      <c r="AW1053" s="13" t="s">
        <v>33</v>
      </c>
      <c r="AX1053" s="13" t="s">
        <v>76</v>
      </c>
      <c r="AY1053" s="220" t="s">
        <v>150</v>
      </c>
    </row>
    <row r="1054" spans="1:65" s="13" customFormat="1">
      <c r="B1054" s="210"/>
      <c r="C1054" s="211"/>
      <c r="D1054" s="205" t="s">
        <v>161</v>
      </c>
      <c r="E1054" s="212" t="s">
        <v>1</v>
      </c>
      <c r="F1054" s="213" t="s">
        <v>1459</v>
      </c>
      <c r="G1054" s="211"/>
      <c r="H1054" s="214">
        <v>9.74</v>
      </c>
      <c r="I1054" s="215"/>
      <c r="J1054" s="211"/>
      <c r="K1054" s="211"/>
      <c r="L1054" s="216"/>
      <c r="M1054" s="217"/>
      <c r="N1054" s="218"/>
      <c r="O1054" s="218"/>
      <c r="P1054" s="218"/>
      <c r="Q1054" s="218"/>
      <c r="R1054" s="218"/>
      <c r="S1054" s="218"/>
      <c r="T1054" s="219"/>
      <c r="AT1054" s="220" t="s">
        <v>161</v>
      </c>
      <c r="AU1054" s="220" t="s">
        <v>85</v>
      </c>
      <c r="AV1054" s="13" t="s">
        <v>85</v>
      </c>
      <c r="AW1054" s="13" t="s">
        <v>33</v>
      </c>
      <c r="AX1054" s="13" t="s">
        <v>76</v>
      </c>
      <c r="AY1054" s="220" t="s">
        <v>150</v>
      </c>
    </row>
    <row r="1055" spans="1:65" s="13" customFormat="1">
      <c r="B1055" s="210"/>
      <c r="C1055" s="211"/>
      <c r="D1055" s="205" t="s">
        <v>161</v>
      </c>
      <c r="E1055" s="212" t="s">
        <v>1</v>
      </c>
      <c r="F1055" s="213" t="s">
        <v>1460</v>
      </c>
      <c r="G1055" s="211"/>
      <c r="H1055" s="214">
        <v>4.6500000000000004</v>
      </c>
      <c r="I1055" s="215"/>
      <c r="J1055" s="211"/>
      <c r="K1055" s="211"/>
      <c r="L1055" s="216"/>
      <c r="M1055" s="217"/>
      <c r="N1055" s="218"/>
      <c r="O1055" s="218"/>
      <c r="P1055" s="218"/>
      <c r="Q1055" s="218"/>
      <c r="R1055" s="218"/>
      <c r="S1055" s="218"/>
      <c r="T1055" s="219"/>
      <c r="AT1055" s="220" t="s">
        <v>161</v>
      </c>
      <c r="AU1055" s="220" t="s">
        <v>85</v>
      </c>
      <c r="AV1055" s="13" t="s">
        <v>85</v>
      </c>
      <c r="AW1055" s="13" t="s">
        <v>33</v>
      </c>
      <c r="AX1055" s="13" t="s">
        <v>76</v>
      </c>
      <c r="AY1055" s="220" t="s">
        <v>150</v>
      </c>
    </row>
    <row r="1056" spans="1:65" s="13" customFormat="1">
      <c r="B1056" s="210"/>
      <c r="C1056" s="211"/>
      <c r="D1056" s="205" t="s">
        <v>161</v>
      </c>
      <c r="E1056" s="212" t="s">
        <v>1</v>
      </c>
      <c r="F1056" s="213" t="s">
        <v>1461</v>
      </c>
      <c r="G1056" s="211"/>
      <c r="H1056" s="214">
        <v>8.16</v>
      </c>
      <c r="I1056" s="215"/>
      <c r="J1056" s="211"/>
      <c r="K1056" s="211"/>
      <c r="L1056" s="216"/>
      <c r="M1056" s="217"/>
      <c r="N1056" s="218"/>
      <c r="O1056" s="218"/>
      <c r="P1056" s="218"/>
      <c r="Q1056" s="218"/>
      <c r="R1056" s="218"/>
      <c r="S1056" s="218"/>
      <c r="T1056" s="219"/>
      <c r="AT1056" s="220" t="s">
        <v>161</v>
      </c>
      <c r="AU1056" s="220" t="s">
        <v>85</v>
      </c>
      <c r="AV1056" s="13" t="s">
        <v>85</v>
      </c>
      <c r="AW1056" s="13" t="s">
        <v>33</v>
      </c>
      <c r="AX1056" s="13" t="s">
        <v>76</v>
      </c>
      <c r="AY1056" s="220" t="s">
        <v>150</v>
      </c>
    </row>
    <row r="1057" spans="1:65" s="13" customFormat="1">
      <c r="B1057" s="210"/>
      <c r="C1057" s="211"/>
      <c r="D1057" s="205" t="s">
        <v>161</v>
      </c>
      <c r="E1057" s="212" t="s">
        <v>1</v>
      </c>
      <c r="F1057" s="213" t="s">
        <v>1462</v>
      </c>
      <c r="G1057" s="211"/>
      <c r="H1057" s="214">
        <v>13.7</v>
      </c>
      <c r="I1057" s="215"/>
      <c r="J1057" s="211"/>
      <c r="K1057" s="211"/>
      <c r="L1057" s="216"/>
      <c r="M1057" s="217"/>
      <c r="N1057" s="218"/>
      <c r="O1057" s="218"/>
      <c r="P1057" s="218"/>
      <c r="Q1057" s="218"/>
      <c r="R1057" s="218"/>
      <c r="S1057" s="218"/>
      <c r="T1057" s="219"/>
      <c r="AT1057" s="220" t="s">
        <v>161</v>
      </c>
      <c r="AU1057" s="220" t="s">
        <v>85</v>
      </c>
      <c r="AV1057" s="13" t="s">
        <v>85</v>
      </c>
      <c r="AW1057" s="13" t="s">
        <v>33</v>
      </c>
      <c r="AX1057" s="13" t="s">
        <v>76</v>
      </c>
      <c r="AY1057" s="220" t="s">
        <v>150</v>
      </c>
    </row>
    <row r="1058" spans="1:65" s="13" customFormat="1">
      <c r="B1058" s="210"/>
      <c r="C1058" s="211"/>
      <c r="D1058" s="205" t="s">
        <v>161</v>
      </c>
      <c r="E1058" s="212" t="s">
        <v>1</v>
      </c>
      <c r="F1058" s="213" t="s">
        <v>1463</v>
      </c>
      <c r="G1058" s="211"/>
      <c r="H1058" s="214">
        <v>7.2</v>
      </c>
      <c r="I1058" s="215"/>
      <c r="J1058" s="211"/>
      <c r="K1058" s="211"/>
      <c r="L1058" s="216"/>
      <c r="M1058" s="217"/>
      <c r="N1058" s="218"/>
      <c r="O1058" s="218"/>
      <c r="P1058" s="218"/>
      <c r="Q1058" s="218"/>
      <c r="R1058" s="218"/>
      <c r="S1058" s="218"/>
      <c r="T1058" s="219"/>
      <c r="AT1058" s="220" t="s">
        <v>161</v>
      </c>
      <c r="AU1058" s="220" t="s">
        <v>85</v>
      </c>
      <c r="AV1058" s="13" t="s">
        <v>85</v>
      </c>
      <c r="AW1058" s="13" t="s">
        <v>33</v>
      </c>
      <c r="AX1058" s="13" t="s">
        <v>76</v>
      </c>
      <c r="AY1058" s="220" t="s">
        <v>150</v>
      </c>
    </row>
    <row r="1059" spans="1:65" s="14" customFormat="1">
      <c r="B1059" s="221"/>
      <c r="C1059" s="222"/>
      <c r="D1059" s="205" t="s">
        <v>161</v>
      </c>
      <c r="E1059" s="223" t="s">
        <v>1</v>
      </c>
      <c r="F1059" s="224" t="s">
        <v>163</v>
      </c>
      <c r="G1059" s="222"/>
      <c r="H1059" s="225">
        <v>97.3</v>
      </c>
      <c r="I1059" s="226"/>
      <c r="J1059" s="222"/>
      <c r="K1059" s="222"/>
      <c r="L1059" s="227"/>
      <c r="M1059" s="228"/>
      <c r="N1059" s="229"/>
      <c r="O1059" s="229"/>
      <c r="P1059" s="229"/>
      <c r="Q1059" s="229"/>
      <c r="R1059" s="229"/>
      <c r="S1059" s="229"/>
      <c r="T1059" s="230"/>
      <c r="AT1059" s="231" t="s">
        <v>161</v>
      </c>
      <c r="AU1059" s="231" t="s">
        <v>85</v>
      </c>
      <c r="AV1059" s="14" t="s">
        <v>157</v>
      </c>
      <c r="AW1059" s="14" t="s">
        <v>33</v>
      </c>
      <c r="AX1059" s="14" t="s">
        <v>83</v>
      </c>
      <c r="AY1059" s="231" t="s">
        <v>150</v>
      </c>
    </row>
    <row r="1060" spans="1:65" s="2" customFormat="1" ht="24.2" customHeight="1">
      <c r="A1060" s="35"/>
      <c r="B1060" s="36"/>
      <c r="C1060" s="192" t="s">
        <v>1464</v>
      </c>
      <c r="D1060" s="192" t="s">
        <v>152</v>
      </c>
      <c r="E1060" s="193" t="s">
        <v>1465</v>
      </c>
      <c r="F1060" s="194" t="s">
        <v>1466</v>
      </c>
      <c r="G1060" s="195" t="s">
        <v>171</v>
      </c>
      <c r="H1060" s="196">
        <v>3.758</v>
      </c>
      <c r="I1060" s="197"/>
      <c r="J1060" s="198">
        <f>ROUND(I1060*H1060,2)</f>
        <v>0</v>
      </c>
      <c r="K1060" s="194" t="s">
        <v>156</v>
      </c>
      <c r="L1060" s="40"/>
      <c r="M1060" s="199" t="s">
        <v>1</v>
      </c>
      <c r="N1060" s="200" t="s">
        <v>41</v>
      </c>
      <c r="O1060" s="72"/>
      <c r="P1060" s="201">
        <f>O1060*H1060</f>
        <v>0</v>
      </c>
      <c r="Q1060" s="201">
        <v>0</v>
      </c>
      <c r="R1060" s="201">
        <f>Q1060*H1060</f>
        <v>0</v>
      </c>
      <c r="S1060" s="201">
        <v>0</v>
      </c>
      <c r="T1060" s="202">
        <f>S1060*H1060</f>
        <v>0</v>
      </c>
      <c r="U1060" s="35"/>
      <c r="V1060" s="35"/>
      <c r="W1060" s="35"/>
      <c r="X1060" s="35"/>
      <c r="Y1060" s="35"/>
      <c r="Z1060" s="35"/>
      <c r="AA1060" s="35"/>
      <c r="AB1060" s="35"/>
      <c r="AC1060" s="35"/>
      <c r="AD1060" s="35"/>
      <c r="AE1060" s="35"/>
      <c r="AR1060" s="203" t="s">
        <v>350</v>
      </c>
      <c r="AT1060" s="203" t="s">
        <v>152</v>
      </c>
      <c r="AU1060" s="203" t="s">
        <v>85</v>
      </c>
      <c r="AY1060" s="18" t="s">
        <v>150</v>
      </c>
      <c r="BE1060" s="204">
        <f>IF(N1060="základní",J1060,0)</f>
        <v>0</v>
      </c>
      <c r="BF1060" s="204">
        <f>IF(N1060="snížená",J1060,0)</f>
        <v>0</v>
      </c>
      <c r="BG1060" s="204">
        <f>IF(N1060="zákl. přenesená",J1060,0)</f>
        <v>0</v>
      </c>
      <c r="BH1060" s="204">
        <f>IF(N1060="sníž. přenesená",J1060,0)</f>
        <v>0</v>
      </c>
      <c r="BI1060" s="204">
        <f>IF(N1060="nulová",J1060,0)</f>
        <v>0</v>
      </c>
      <c r="BJ1060" s="18" t="s">
        <v>83</v>
      </c>
      <c r="BK1060" s="204">
        <f>ROUND(I1060*H1060,2)</f>
        <v>0</v>
      </c>
      <c r="BL1060" s="18" t="s">
        <v>350</v>
      </c>
      <c r="BM1060" s="203" t="s">
        <v>1467</v>
      </c>
    </row>
    <row r="1061" spans="1:65" s="2" customFormat="1" ht="29.25">
      <c r="A1061" s="35"/>
      <c r="B1061" s="36"/>
      <c r="C1061" s="37"/>
      <c r="D1061" s="205" t="s">
        <v>159</v>
      </c>
      <c r="E1061" s="37"/>
      <c r="F1061" s="206" t="s">
        <v>1468</v>
      </c>
      <c r="G1061" s="37"/>
      <c r="H1061" s="37"/>
      <c r="I1061" s="207"/>
      <c r="J1061" s="37"/>
      <c r="K1061" s="37"/>
      <c r="L1061" s="40"/>
      <c r="M1061" s="208"/>
      <c r="N1061" s="209"/>
      <c r="O1061" s="72"/>
      <c r="P1061" s="72"/>
      <c r="Q1061" s="72"/>
      <c r="R1061" s="72"/>
      <c r="S1061" s="72"/>
      <c r="T1061" s="73"/>
      <c r="U1061" s="35"/>
      <c r="V1061" s="35"/>
      <c r="W1061" s="35"/>
      <c r="X1061" s="35"/>
      <c r="Y1061" s="35"/>
      <c r="Z1061" s="35"/>
      <c r="AA1061" s="35"/>
      <c r="AB1061" s="35"/>
      <c r="AC1061" s="35"/>
      <c r="AD1061" s="35"/>
      <c r="AE1061" s="35"/>
      <c r="AT1061" s="18" t="s">
        <v>159</v>
      </c>
      <c r="AU1061" s="18" t="s">
        <v>85</v>
      </c>
    </row>
    <row r="1062" spans="1:65" s="2" customFormat="1" ht="24.2" customHeight="1">
      <c r="A1062" s="35"/>
      <c r="B1062" s="36"/>
      <c r="C1062" s="192" t="s">
        <v>1469</v>
      </c>
      <c r="D1062" s="192" t="s">
        <v>152</v>
      </c>
      <c r="E1062" s="193" t="s">
        <v>1470</v>
      </c>
      <c r="F1062" s="194" t="s">
        <v>1471</v>
      </c>
      <c r="G1062" s="195" t="s">
        <v>171</v>
      </c>
      <c r="H1062" s="196">
        <v>3.758</v>
      </c>
      <c r="I1062" s="197"/>
      <c r="J1062" s="198">
        <f>ROUND(I1062*H1062,2)</f>
        <v>0</v>
      </c>
      <c r="K1062" s="194" t="s">
        <v>156</v>
      </c>
      <c r="L1062" s="40"/>
      <c r="M1062" s="199" t="s">
        <v>1</v>
      </c>
      <c r="N1062" s="200" t="s">
        <v>41</v>
      </c>
      <c r="O1062" s="72"/>
      <c r="P1062" s="201">
        <f>O1062*H1062</f>
        <v>0</v>
      </c>
      <c r="Q1062" s="201">
        <v>0</v>
      </c>
      <c r="R1062" s="201">
        <f>Q1062*H1062</f>
        <v>0</v>
      </c>
      <c r="S1062" s="201">
        <v>0</v>
      </c>
      <c r="T1062" s="202">
        <f>S1062*H1062</f>
        <v>0</v>
      </c>
      <c r="U1062" s="35"/>
      <c r="V1062" s="35"/>
      <c r="W1062" s="35"/>
      <c r="X1062" s="35"/>
      <c r="Y1062" s="35"/>
      <c r="Z1062" s="35"/>
      <c r="AA1062" s="35"/>
      <c r="AB1062" s="35"/>
      <c r="AC1062" s="35"/>
      <c r="AD1062" s="35"/>
      <c r="AE1062" s="35"/>
      <c r="AR1062" s="203" t="s">
        <v>350</v>
      </c>
      <c r="AT1062" s="203" t="s">
        <v>152</v>
      </c>
      <c r="AU1062" s="203" t="s">
        <v>85</v>
      </c>
      <c r="AY1062" s="18" t="s">
        <v>150</v>
      </c>
      <c r="BE1062" s="204">
        <f>IF(N1062="základní",J1062,0)</f>
        <v>0</v>
      </c>
      <c r="BF1062" s="204">
        <f>IF(N1062="snížená",J1062,0)</f>
        <v>0</v>
      </c>
      <c r="BG1062" s="204">
        <f>IF(N1062="zákl. přenesená",J1062,0)</f>
        <v>0</v>
      </c>
      <c r="BH1062" s="204">
        <f>IF(N1062="sníž. přenesená",J1062,0)</f>
        <v>0</v>
      </c>
      <c r="BI1062" s="204">
        <f>IF(N1062="nulová",J1062,0)</f>
        <v>0</v>
      </c>
      <c r="BJ1062" s="18" t="s">
        <v>83</v>
      </c>
      <c r="BK1062" s="204">
        <f>ROUND(I1062*H1062,2)</f>
        <v>0</v>
      </c>
      <c r="BL1062" s="18" t="s">
        <v>350</v>
      </c>
      <c r="BM1062" s="203" t="s">
        <v>1472</v>
      </c>
    </row>
    <row r="1063" spans="1:65" s="2" customFormat="1" ht="29.25">
      <c r="A1063" s="35"/>
      <c r="B1063" s="36"/>
      <c r="C1063" s="37"/>
      <c r="D1063" s="205" t="s">
        <v>159</v>
      </c>
      <c r="E1063" s="37"/>
      <c r="F1063" s="206" t="s">
        <v>1473</v>
      </c>
      <c r="G1063" s="37"/>
      <c r="H1063" s="37"/>
      <c r="I1063" s="207"/>
      <c r="J1063" s="37"/>
      <c r="K1063" s="37"/>
      <c r="L1063" s="40"/>
      <c r="M1063" s="208"/>
      <c r="N1063" s="209"/>
      <c r="O1063" s="72"/>
      <c r="P1063" s="72"/>
      <c r="Q1063" s="72"/>
      <c r="R1063" s="72"/>
      <c r="S1063" s="72"/>
      <c r="T1063" s="73"/>
      <c r="U1063" s="35"/>
      <c r="V1063" s="35"/>
      <c r="W1063" s="35"/>
      <c r="X1063" s="35"/>
      <c r="Y1063" s="35"/>
      <c r="Z1063" s="35"/>
      <c r="AA1063" s="35"/>
      <c r="AB1063" s="35"/>
      <c r="AC1063" s="35"/>
      <c r="AD1063" s="35"/>
      <c r="AE1063" s="35"/>
      <c r="AT1063" s="18" t="s">
        <v>159</v>
      </c>
      <c r="AU1063" s="18" t="s">
        <v>85</v>
      </c>
    </row>
    <row r="1064" spans="1:65" s="12" customFormat="1" ht="22.9" customHeight="1">
      <c r="B1064" s="176"/>
      <c r="C1064" s="177"/>
      <c r="D1064" s="178" t="s">
        <v>75</v>
      </c>
      <c r="E1064" s="190" t="s">
        <v>1474</v>
      </c>
      <c r="F1064" s="190" t="s">
        <v>1475</v>
      </c>
      <c r="G1064" s="177"/>
      <c r="H1064" s="177"/>
      <c r="I1064" s="180"/>
      <c r="J1064" s="191">
        <f>BK1064</f>
        <v>0</v>
      </c>
      <c r="K1064" s="177"/>
      <c r="L1064" s="182"/>
      <c r="M1064" s="183"/>
      <c r="N1064" s="184"/>
      <c r="O1064" s="184"/>
      <c r="P1064" s="185">
        <f>SUM(P1065:P1104)</f>
        <v>0</v>
      </c>
      <c r="Q1064" s="184"/>
      <c r="R1064" s="185">
        <f>SUM(R1065:R1104)</f>
        <v>0.46162411999999997</v>
      </c>
      <c r="S1064" s="184"/>
      <c r="T1064" s="186">
        <f>SUM(T1065:T1104)</f>
        <v>0.35893200000000003</v>
      </c>
      <c r="AR1064" s="187" t="s">
        <v>85</v>
      </c>
      <c r="AT1064" s="188" t="s">
        <v>75</v>
      </c>
      <c r="AU1064" s="188" t="s">
        <v>83</v>
      </c>
      <c r="AY1064" s="187" t="s">
        <v>150</v>
      </c>
      <c r="BK1064" s="189">
        <f>SUM(BK1065:BK1104)</f>
        <v>0</v>
      </c>
    </row>
    <row r="1065" spans="1:65" s="2" customFormat="1" ht="16.5" customHeight="1">
      <c r="A1065" s="35"/>
      <c r="B1065" s="36"/>
      <c r="C1065" s="192" t="s">
        <v>1476</v>
      </c>
      <c r="D1065" s="192" t="s">
        <v>152</v>
      </c>
      <c r="E1065" s="193" t="s">
        <v>1477</v>
      </c>
      <c r="F1065" s="194" t="s">
        <v>1478</v>
      </c>
      <c r="G1065" s="195" t="s">
        <v>265</v>
      </c>
      <c r="H1065" s="196">
        <v>127.92</v>
      </c>
      <c r="I1065" s="197"/>
      <c r="J1065" s="198">
        <f>ROUND(I1065*H1065,2)</f>
        <v>0</v>
      </c>
      <c r="K1065" s="194" t="s">
        <v>156</v>
      </c>
      <c r="L1065" s="40"/>
      <c r="M1065" s="199" t="s">
        <v>1</v>
      </c>
      <c r="N1065" s="200" t="s">
        <v>41</v>
      </c>
      <c r="O1065" s="72"/>
      <c r="P1065" s="201">
        <f>O1065*H1065</f>
        <v>0</v>
      </c>
      <c r="Q1065" s="201">
        <v>0</v>
      </c>
      <c r="R1065" s="201">
        <f>Q1065*H1065</f>
        <v>0</v>
      </c>
      <c r="S1065" s="201">
        <v>0</v>
      </c>
      <c r="T1065" s="202">
        <f>S1065*H1065</f>
        <v>0</v>
      </c>
      <c r="U1065" s="35"/>
      <c r="V1065" s="35"/>
      <c r="W1065" s="35"/>
      <c r="X1065" s="35"/>
      <c r="Y1065" s="35"/>
      <c r="Z1065" s="35"/>
      <c r="AA1065" s="35"/>
      <c r="AB1065" s="35"/>
      <c r="AC1065" s="35"/>
      <c r="AD1065" s="35"/>
      <c r="AE1065" s="35"/>
      <c r="AR1065" s="203" t="s">
        <v>350</v>
      </c>
      <c r="AT1065" s="203" t="s">
        <v>152</v>
      </c>
      <c r="AU1065" s="203" t="s">
        <v>85</v>
      </c>
      <c r="AY1065" s="18" t="s">
        <v>150</v>
      </c>
      <c r="BE1065" s="204">
        <f>IF(N1065="základní",J1065,0)</f>
        <v>0</v>
      </c>
      <c r="BF1065" s="204">
        <f>IF(N1065="snížená",J1065,0)</f>
        <v>0</v>
      </c>
      <c r="BG1065" s="204">
        <f>IF(N1065="zákl. přenesená",J1065,0)</f>
        <v>0</v>
      </c>
      <c r="BH1065" s="204">
        <f>IF(N1065="sníž. přenesená",J1065,0)</f>
        <v>0</v>
      </c>
      <c r="BI1065" s="204">
        <f>IF(N1065="nulová",J1065,0)</f>
        <v>0</v>
      </c>
      <c r="BJ1065" s="18" t="s">
        <v>83</v>
      </c>
      <c r="BK1065" s="204">
        <f>ROUND(I1065*H1065,2)</f>
        <v>0</v>
      </c>
      <c r="BL1065" s="18" t="s">
        <v>350</v>
      </c>
      <c r="BM1065" s="203" t="s">
        <v>1479</v>
      </c>
    </row>
    <row r="1066" spans="1:65" s="2" customFormat="1">
      <c r="A1066" s="35"/>
      <c r="B1066" s="36"/>
      <c r="C1066" s="37"/>
      <c r="D1066" s="205" t="s">
        <v>159</v>
      </c>
      <c r="E1066" s="37"/>
      <c r="F1066" s="206" t="s">
        <v>1480</v>
      </c>
      <c r="G1066" s="37"/>
      <c r="H1066" s="37"/>
      <c r="I1066" s="207"/>
      <c r="J1066" s="37"/>
      <c r="K1066" s="37"/>
      <c r="L1066" s="40"/>
      <c r="M1066" s="208"/>
      <c r="N1066" s="209"/>
      <c r="O1066" s="72"/>
      <c r="P1066" s="72"/>
      <c r="Q1066" s="72"/>
      <c r="R1066" s="72"/>
      <c r="S1066" s="72"/>
      <c r="T1066" s="73"/>
      <c r="U1066" s="35"/>
      <c r="V1066" s="35"/>
      <c r="W1066" s="35"/>
      <c r="X1066" s="35"/>
      <c r="Y1066" s="35"/>
      <c r="Z1066" s="35"/>
      <c r="AA1066" s="35"/>
      <c r="AB1066" s="35"/>
      <c r="AC1066" s="35"/>
      <c r="AD1066" s="35"/>
      <c r="AE1066" s="35"/>
      <c r="AT1066" s="18" t="s">
        <v>159</v>
      </c>
      <c r="AU1066" s="18" t="s">
        <v>85</v>
      </c>
    </row>
    <row r="1067" spans="1:65" s="2" customFormat="1" ht="24.2" customHeight="1">
      <c r="A1067" s="35"/>
      <c r="B1067" s="36"/>
      <c r="C1067" s="192" t="s">
        <v>1481</v>
      </c>
      <c r="D1067" s="192" t="s">
        <v>152</v>
      </c>
      <c r="E1067" s="193" t="s">
        <v>1482</v>
      </c>
      <c r="F1067" s="194" t="s">
        <v>1483</v>
      </c>
      <c r="G1067" s="195" t="s">
        <v>265</v>
      </c>
      <c r="H1067" s="196">
        <v>128.19</v>
      </c>
      <c r="I1067" s="197"/>
      <c r="J1067" s="198">
        <f>ROUND(I1067*H1067,2)</f>
        <v>0</v>
      </c>
      <c r="K1067" s="194" t="s">
        <v>156</v>
      </c>
      <c r="L1067" s="40"/>
      <c r="M1067" s="199" t="s">
        <v>1</v>
      </c>
      <c r="N1067" s="200" t="s">
        <v>41</v>
      </c>
      <c r="O1067" s="72"/>
      <c r="P1067" s="201">
        <f>O1067*H1067</f>
        <v>0</v>
      </c>
      <c r="Q1067" s="201">
        <v>0</v>
      </c>
      <c r="R1067" s="201">
        <f>Q1067*H1067</f>
        <v>0</v>
      </c>
      <c r="S1067" s="201">
        <v>2.5000000000000001E-3</v>
      </c>
      <c r="T1067" s="202">
        <f>S1067*H1067</f>
        <v>0.32047500000000001</v>
      </c>
      <c r="U1067" s="35"/>
      <c r="V1067" s="35"/>
      <c r="W1067" s="35"/>
      <c r="X1067" s="35"/>
      <c r="Y1067" s="35"/>
      <c r="Z1067" s="35"/>
      <c r="AA1067" s="35"/>
      <c r="AB1067" s="35"/>
      <c r="AC1067" s="35"/>
      <c r="AD1067" s="35"/>
      <c r="AE1067" s="35"/>
      <c r="AR1067" s="203" t="s">
        <v>350</v>
      </c>
      <c r="AT1067" s="203" t="s">
        <v>152</v>
      </c>
      <c r="AU1067" s="203" t="s">
        <v>85</v>
      </c>
      <c r="AY1067" s="18" t="s">
        <v>150</v>
      </c>
      <c r="BE1067" s="204">
        <f>IF(N1067="základní",J1067,0)</f>
        <v>0</v>
      </c>
      <c r="BF1067" s="204">
        <f>IF(N1067="snížená",J1067,0)</f>
        <v>0</v>
      </c>
      <c r="BG1067" s="204">
        <f>IF(N1067="zákl. přenesená",J1067,0)</f>
        <v>0</v>
      </c>
      <c r="BH1067" s="204">
        <f>IF(N1067="sníž. přenesená",J1067,0)</f>
        <v>0</v>
      </c>
      <c r="BI1067" s="204">
        <f>IF(N1067="nulová",J1067,0)</f>
        <v>0</v>
      </c>
      <c r="BJ1067" s="18" t="s">
        <v>83</v>
      </c>
      <c r="BK1067" s="204">
        <f>ROUND(I1067*H1067,2)</f>
        <v>0</v>
      </c>
      <c r="BL1067" s="18" t="s">
        <v>350</v>
      </c>
      <c r="BM1067" s="203" t="s">
        <v>1484</v>
      </c>
    </row>
    <row r="1068" spans="1:65" s="2" customFormat="1">
      <c r="A1068" s="35"/>
      <c r="B1068" s="36"/>
      <c r="C1068" s="37"/>
      <c r="D1068" s="205" t="s">
        <v>159</v>
      </c>
      <c r="E1068" s="37"/>
      <c r="F1068" s="206" t="s">
        <v>1485</v>
      </c>
      <c r="G1068" s="37"/>
      <c r="H1068" s="37"/>
      <c r="I1068" s="207"/>
      <c r="J1068" s="37"/>
      <c r="K1068" s="37"/>
      <c r="L1068" s="40"/>
      <c r="M1068" s="208"/>
      <c r="N1068" s="209"/>
      <c r="O1068" s="72"/>
      <c r="P1068" s="72"/>
      <c r="Q1068" s="72"/>
      <c r="R1068" s="72"/>
      <c r="S1068" s="72"/>
      <c r="T1068" s="73"/>
      <c r="U1068" s="35"/>
      <c r="V1068" s="35"/>
      <c r="W1068" s="35"/>
      <c r="X1068" s="35"/>
      <c r="Y1068" s="35"/>
      <c r="Z1068" s="35"/>
      <c r="AA1068" s="35"/>
      <c r="AB1068" s="35"/>
      <c r="AC1068" s="35"/>
      <c r="AD1068" s="35"/>
      <c r="AE1068" s="35"/>
      <c r="AT1068" s="18" t="s">
        <v>159</v>
      </c>
      <c r="AU1068" s="18" t="s">
        <v>85</v>
      </c>
    </row>
    <row r="1069" spans="1:65" s="15" customFormat="1">
      <c r="B1069" s="236"/>
      <c r="C1069" s="237"/>
      <c r="D1069" s="205" t="s">
        <v>161</v>
      </c>
      <c r="E1069" s="238" t="s">
        <v>1</v>
      </c>
      <c r="F1069" s="239" t="s">
        <v>668</v>
      </c>
      <c r="G1069" s="237"/>
      <c r="H1069" s="238" t="s">
        <v>1</v>
      </c>
      <c r="I1069" s="240"/>
      <c r="J1069" s="237"/>
      <c r="K1069" s="237"/>
      <c r="L1069" s="241"/>
      <c r="M1069" s="242"/>
      <c r="N1069" s="243"/>
      <c r="O1069" s="243"/>
      <c r="P1069" s="243"/>
      <c r="Q1069" s="243"/>
      <c r="R1069" s="243"/>
      <c r="S1069" s="243"/>
      <c r="T1069" s="244"/>
      <c r="AT1069" s="245" t="s">
        <v>161</v>
      </c>
      <c r="AU1069" s="245" t="s">
        <v>85</v>
      </c>
      <c r="AV1069" s="15" t="s">
        <v>83</v>
      </c>
      <c r="AW1069" s="15" t="s">
        <v>33</v>
      </c>
      <c r="AX1069" s="15" t="s">
        <v>76</v>
      </c>
      <c r="AY1069" s="245" t="s">
        <v>150</v>
      </c>
    </row>
    <row r="1070" spans="1:65" s="13" customFormat="1">
      <c r="B1070" s="210"/>
      <c r="C1070" s="211"/>
      <c r="D1070" s="205" t="s">
        <v>161</v>
      </c>
      <c r="E1070" s="212" t="s">
        <v>1</v>
      </c>
      <c r="F1070" s="213" t="s">
        <v>1486</v>
      </c>
      <c r="G1070" s="211"/>
      <c r="H1070" s="214">
        <v>128.19</v>
      </c>
      <c r="I1070" s="215"/>
      <c r="J1070" s="211"/>
      <c r="K1070" s="211"/>
      <c r="L1070" s="216"/>
      <c r="M1070" s="217"/>
      <c r="N1070" s="218"/>
      <c r="O1070" s="218"/>
      <c r="P1070" s="218"/>
      <c r="Q1070" s="218"/>
      <c r="R1070" s="218"/>
      <c r="S1070" s="218"/>
      <c r="T1070" s="219"/>
      <c r="AT1070" s="220" t="s">
        <v>161</v>
      </c>
      <c r="AU1070" s="220" t="s">
        <v>85</v>
      </c>
      <c r="AV1070" s="13" t="s">
        <v>85</v>
      </c>
      <c r="AW1070" s="13" t="s">
        <v>33</v>
      </c>
      <c r="AX1070" s="13" t="s">
        <v>76</v>
      </c>
      <c r="AY1070" s="220" t="s">
        <v>150</v>
      </c>
    </row>
    <row r="1071" spans="1:65" s="14" customFormat="1">
      <c r="B1071" s="221"/>
      <c r="C1071" s="222"/>
      <c r="D1071" s="205" t="s">
        <v>161</v>
      </c>
      <c r="E1071" s="223" t="s">
        <v>1</v>
      </c>
      <c r="F1071" s="224" t="s">
        <v>163</v>
      </c>
      <c r="G1071" s="222"/>
      <c r="H1071" s="225">
        <v>128.19</v>
      </c>
      <c r="I1071" s="226"/>
      <c r="J1071" s="222"/>
      <c r="K1071" s="222"/>
      <c r="L1071" s="227"/>
      <c r="M1071" s="228"/>
      <c r="N1071" s="229"/>
      <c r="O1071" s="229"/>
      <c r="P1071" s="229"/>
      <c r="Q1071" s="229"/>
      <c r="R1071" s="229"/>
      <c r="S1071" s="229"/>
      <c r="T1071" s="230"/>
      <c r="AT1071" s="231" t="s">
        <v>161</v>
      </c>
      <c r="AU1071" s="231" t="s">
        <v>85</v>
      </c>
      <c r="AV1071" s="14" t="s">
        <v>157</v>
      </c>
      <c r="AW1071" s="14" t="s">
        <v>33</v>
      </c>
      <c r="AX1071" s="14" t="s">
        <v>83</v>
      </c>
      <c r="AY1071" s="231" t="s">
        <v>150</v>
      </c>
    </row>
    <row r="1072" spans="1:65" s="2" customFormat="1" ht="21.75" customHeight="1">
      <c r="A1072" s="35"/>
      <c r="B1072" s="36"/>
      <c r="C1072" s="192" t="s">
        <v>1487</v>
      </c>
      <c r="D1072" s="192" t="s">
        <v>152</v>
      </c>
      <c r="E1072" s="193" t="s">
        <v>1488</v>
      </c>
      <c r="F1072" s="194" t="s">
        <v>1489</v>
      </c>
      <c r="G1072" s="195" t="s">
        <v>265</v>
      </c>
      <c r="H1072" s="196">
        <v>127.92</v>
      </c>
      <c r="I1072" s="197"/>
      <c r="J1072" s="198">
        <f>ROUND(I1072*H1072,2)</f>
        <v>0</v>
      </c>
      <c r="K1072" s="194" t="s">
        <v>156</v>
      </c>
      <c r="L1072" s="40"/>
      <c r="M1072" s="199" t="s">
        <v>1</v>
      </c>
      <c r="N1072" s="200" t="s">
        <v>41</v>
      </c>
      <c r="O1072" s="72"/>
      <c r="P1072" s="201">
        <f>O1072*H1072</f>
        <v>0</v>
      </c>
      <c r="Q1072" s="201">
        <v>2.9999999999999997E-4</v>
      </c>
      <c r="R1072" s="201">
        <f>Q1072*H1072</f>
        <v>3.8376E-2</v>
      </c>
      <c r="S1072" s="201">
        <v>0</v>
      </c>
      <c r="T1072" s="202">
        <f>S1072*H1072</f>
        <v>0</v>
      </c>
      <c r="U1072" s="35"/>
      <c r="V1072" s="35"/>
      <c r="W1072" s="35"/>
      <c r="X1072" s="35"/>
      <c r="Y1072" s="35"/>
      <c r="Z1072" s="35"/>
      <c r="AA1072" s="35"/>
      <c r="AB1072" s="35"/>
      <c r="AC1072" s="35"/>
      <c r="AD1072" s="35"/>
      <c r="AE1072" s="35"/>
      <c r="AR1072" s="203" t="s">
        <v>350</v>
      </c>
      <c r="AT1072" s="203" t="s">
        <v>152</v>
      </c>
      <c r="AU1072" s="203" t="s">
        <v>85</v>
      </c>
      <c r="AY1072" s="18" t="s">
        <v>150</v>
      </c>
      <c r="BE1072" s="204">
        <f>IF(N1072="základní",J1072,0)</f>
        <v>0</v>
      </c>
      <c r="BF1072" s="204">
        <f>IF(N1072="snížená",J1072,0)</f>
        <v>0</v>
      </c>
      <c r="BG1072" s="204">
        <f>IF(N1072="zákl. přenesená",J1072,0)</f>
        <v>0</v>
      </c>
      <c r="BH1072" s="204">
        <f>IF(N1072="sníž. přenesená",J1072,0)</f>
        <v>0</v>
      </c>
      <c r="BI1072" s="204">
        <f>IF(N1072="nulová",J1072,0)</f>
        <v>0</v>
      </c>
      <c r="BJ1072" s="18" t="s">
        <v>83</v>
      </c>
      <c r="BK1072" s="204">
        <f>ROUND(I1072*H1072,2)</f>
        <v>0</v>
      </c>
      <c r="BL1072" s="18" t="s">
        <v>350</v>
      </c>
      <c r="BM1072" s="203" t="s">
        <v>1490</v>
      </c>
    </row>
    <row r="1073" spans="1:65" s="2" customFormat="1" ht="19.5">
      <c r="A1073" s="35"/>
      <c r="B1073" s="36"/>
      <c r="C1073" s="37"/>
      <c r="D1073" s="205" t="s">
        <v>159</v>
      </c>
      <c r="E1073" s="37"/>
      <c r="F1073" s="206" t="s">
        <v>1491</v>
      </c>
      <c r="G1073" s="37"/>
      <c r="H1073" s="37"/>
      <c r="I1073" s="207"/>
      <c r="J1073" s="37"/>
      <c r="K1073" s="37"/>
      <c r="L1073" s="40"/>
      <c r="M1073" s="208"/>
      <c r="N1073" s="209"/>
      <c r="O1073" s="72"/>
      <c r="P1073" s="72"/>
      <c r="Q1073" s="72"/>
      <c r="R1073" s="72"/>
      <c r="S1073" s="72"/>
      <c r="T1073" s="73"/>
      <c r="U1073" s="35"/>
      <c r="V1073" s="35"/>
      <c r="W1073" s="35"/>
      <c r="X1073" s="35"/>
      <c r="Y1073" s="35"/>
      <c r="Z1073" s="35"/>
      <c r="AA1073" s="35"/>
      <c r="AB1073" s="35"/>
      <c r="AC1073" s="35"/>
      <c r="AD1073" s="35"/>
      <c r="AE1073" s="35"/>
      <c r="AT1073" s="18" t="s">
        <v>159</v>
      </c>
      <c r="AU1073" s="18" t="s">
        <v>85</v>
      </c>
    </row>
    <row r="1074" spans="1:65" s="2" customFormat="1" ht="44.25" customHeight="1">
      <c r="A1074" s="35"/>
      <c r="B1074" s="36"/>
      <c r="C1074" s="246" t="s">
        <v>1492</v>
      </c>
      <c r="D1074" s="246" t="s">
        <v>289</v>
      </c>
      <c r="E1074" s="247" t="s">
        <v>1493</v>
      </c>
      <c r="F1074" s="248" t="s">
        <v>1494</v>
      </c>
      <c r="G1074" s="249" t="s">
        <v>265</v>
      </c>
      <c r="H1074" s="250">
        <v>140.71199999999999</v>
      </c>
      <c r="I1074" s="251"/>
      <c r="J1074" s="252">
        <f>ROUND(I1074*H1074,2)</f>
        <v>0</v>
      </c>
      <c r="K1074" s="248" t="s">
        <v>156</v>
      </c>
      <c r="L1074" s="253"/>
      <c r="M1074" s="254" t="s">
        <v>1</v>
      </c>
      <c r="N1074" s="255" t="s">
        <v>41</v>
      </c>
      <c r="O1074" s="72"/>
      <c r="P1074" s="201">
        <f>O1074*H1074</f>
        <v>0</v>
      </c>
      <c r="Q1074" s="201">
        <v>2.7899999999999999E-3</v>
      </c>
      <c r="R1074" s="201">
        <f>Q1074*H1074</f>
        <v>0.39258647999999996</v>
      </c>
      <c r="S1074" s="201">
        <v>0</v>
      </c>
      <c r="T1074" s="202">
        <f>S1074*H1074</f>
        <v>0</v>
      </c>
      <c r="U1074" s="35"/>
      <c r="V1074" s="35"/>
      <c r="W1074" s="35"/>
      <c r="X1074" s="35"/>
      <c r="Y1074" s="35"/>
      <c r="Z1074" s="35"/>
      <c r="AA1074" s="35"/>
      <c r="AB1074" s="35"/>
      <c r="AC1074" s="35"/>
      <c r="AD1074" s="35"/>
      <c r="AE1074" s="35"/>
      <c r="AR1074" s="203" t="s">
        <v>475</v>
      </c>
      <c r="AT1074" s="203" t="s">
        <v>289</v>
      </c>
      <c r="AU1074" s="203" t="s">
        <v>85</v>
      </c>
      <c r="AY1074" s="18" t="s">
        <v>150</v>
      </c>
      <c r="BE1074" s="204">
        <f>IF(N1074="základní",J1074,0)</f>
        <v>0</v>
      </c>
      <c r="BF1074" s="204">
        <f>IF(N1074="snížená",J1074,0)</f>
        <v>0</v>
      </c>
      <c r="BG1074" s="204">
        <f>IF(N1074="zákl. přenesená",J1074,0)</f>
        <v>0</v>
      </c>
      <c r="BH1074" s="204">
        <f>IF(N1074="sníž. přenesená",J1074,0)</f>
        <v>0</v>
      </c>
      <c r="BI1074" s="204">
        <f>IF(N1074="nulová",J1074,0)</f>
        <v>0</v>
      </c>
      <c r="BJ1074" s="18" t="s">
        <v>83</v>
      </c>
      <c r="BK1074" s="204">
        <f>ROUND(I1074*H1074,2)</f>
        <v>0</v>
      </c>
      <c r="BL1074" s="18" t="s">
        <v>350</v>
      </c>
      <c r="BM1074" s="203" t="s">
        <v>1495</v>
      </c>
    </row>
    <row r="1075" spans="1:65" s="2" customFormat="1" ht="29.25">
      <c r="A1075" s="35"/>
      <c r="B1075" s="36"/>
      <c r="C1075" s="37"/>
      <c r="D1075" s="205" t="s">
        <v>159</v>
      </c>
      <c r="E1075" s="37"/>
      <c r="F1075" s="206" t="s">
        <v>1494</v>
      </c>
      <c r="G1075" s="37"/>
      <c r="H1075" s="37"/>
      <c r="I1075" s="207"/>
      <c r="J1075" s="37"/>
      <c r="K1075" s="37"/>
      <c r="L1075" s="40"/>
      <c r="M1075" s="208"/>
      <c r="N1075" s="209"/>
      <c r="O1075" s="72"/>
      <c r="P1075" s="72"/>
      <c r="Q1075" s="72"/>
      <c r="R1075" s="72"/>
      <c r="S1075" s="72"/>
      <c r="T1075" s="73"/>
      <c r="U1075" s="35"/>
      <c r="V1075" s="35"/>
      <c r="W1075" s="35"/>
      <c r="X1075" s="35"/>
      <c r="Y1075" s="35"/>
      <c r="Z1075" s="35"/>
      <c r="AA1075" s="35"/>
      <c r="AB1075" s="35"/>
      <c r="AC1075" s="35"/>
      <c r="AD1075" s="35"/>
      <c r="AE1075" s="35"/>
      <c r="AT1075" s="18" t="s">
        <v>159</v>
      </c>
      <c r="AU1075" s="18" t="s">
        <v>85</v>
      </c>
    </row>
    <row r="1076" spans="1:65" s="13" customFormat="1">
      <c r="B1076" s="210"/>
      <c r="C1076" s="211"/>
      <c r="D1076" s="205" t="s">
        <v>161</v>
      </c>
      <c r="E1076" s="212" t="s">
        <v>1</v>
      </c>
      <c r="F1076" s="213" t="s">
        <v>1496</v>
      </c>
      <c r="G1076" s="211"/>
      <c r="H1076" s="214">
        <v>140.71199999999999</v>
      </c>
      <c r="I1076" s="215"/>
      <c r="J1076" s="211"/>
      <c r="K1076" s="211"/>
      <c r="L1076" s="216"/>
      <c r="M1076" s="217"/>
      <c r="N1076" s="218"/>
      <c r="O1076" s="218"/>
      <c r="P1076" s="218"/>
      <c r="Q1076" s="218"/>
      <c r="R1076" s="218"/>
      <c r="S1076" s="218"/>
      <c r="T1076" s="219"/>
      <c r="AT1076" s="220" t="s">
        <v>161</v>
      </c>
      <c r="AU1076" s="220" t="s">
        <v>85</v>
      </c>
      <c r="AV1076" s="13" t="s">
        <v>85</v>
      </c>
      <c r="AW1076" s="13" t="s">
        <v>33</v>
      </c>
      <c r="AX1076" s="13" t="s">
        <v>76</v>
      </c>
      <c r="AY1076" s="220" t="s">
        <v>150</v>
      </c>
    </row>
    <row r="1077" spans="1:65" s="14" customFormat="1">
      <c r="B1077" s="221"/>
      <c r="C1077" s="222"/>
      <c r="D1077" s="205" t="s">
        <v>161</v>
      </c>
      <c r="E1077" s="223" t="s">
        <v>1</v>
      </c>
      <c r="F1077" s="224" t="s">
        <v>163</v>
      </c>
      <c r="G1077" s="222"/>
      <c r="H1077" s="225">
        <v>140.71199999999999</v>
      </c>
      <c r="I1077" s="226"/>
      <c r="J1077" s="222"/>
      <c r="K1077" s="222"/>
      <c r="L1077" s="227"/>
      <c r="M1077" s="228"/>
      <c r="N1077" s="229"/>
      <c r="O1077" s="229"/>
      <c r="P1077" s="229"/>
      <c r="Q1077" s="229"/>
      <c r="R1077" s="229"/>
      <c r="S1077" s="229"/>
      <c r="T1077" s="230"/>
      <c r="AT1077" s="231" t="s">
        <v>161</v>
      </c>
      <c r="AU1077" s="231" t="s">
        <v>85</v>
      </c>
      <c r="AV1077" s="14" t="s">
        <v>157</v>
      </c>
      <c r="AW1077" s="14" t="s">
        <v>33</v>
      </c>
      <c r="AX1077" s="14" t="s">
        <v>83</v>
      </c>
      <c r="AY1077" s="231" t="s">
        <v>150</v>
      </c>
    </row>
    <row r="1078" spans="1:65" s="2" customFormat="1" ht="21.75" customHeight="1">
      <c r="A1078" s="35"/>
      <c r="B1078" s="36"/>
      <c r="C1078" s="192" t="s">
        <v>1497</v>
      </c>
      <c r="D1078" s="192" t="s">
        <v>152</v>
      </c>
      <c r="E1078" s="193" t="s">
        <v>1498</v>
      </c>
      <c r="F1078" s="194" t="s">
        <v>1499</v>
      </c>
      <c r="G1078" s="195" t="s">
        <v>363</v>
      </c>
      <c r="H1078" s="196">
        <v>128.19</v>
      </c>
      <c r="I1078" s="197"/>
      <c r="J1078" s="198">
        <f>ROUND(I1078*H1078,2)</f>
        <v>0</v>
      </c>
      <c r="K1078" s="194" t="s">
        <v>156</v>
      </c>
      <c r="L1078" s="40"/>
      <c r="M1078" s="199" t="s">
        <v>1</v>
      </c>
      <c r="N1078" s="200" t="s">
        <v>41</v>
      </c>
      <c r="O1078" s="72"/>
      <c r="P1078" s="201">
        <f>O1078*H1078</f>
        <v>0</v>
      </c>
      <c r="Q1078" s="201">
        <v>0</v>
      </c>
      <c r="R1078" s="201">
        <f>Q1078*H1078</f>
        <v>0</v>
      </c>
      <c r="S1078" s="201">
        <v>2.9999999999999997E-4</v>
      </c>
      <c r="T1078" s="202">
        <f>S1078*H1078</f>
        <v>3.8456999999999998E-2</v>
      </c>
      <c r="U1078" s="35"/>
      <c r="V1078" s="35"/>
      <c r="W1078" s="35"/>
      <c r="X1078" s="35"/>
      <c r="Y1078" s="35"/>
      <c r="Z1078" s="35"/>
      <c r="AA1078" s="35"/>
      <c r="AB1078" s="35"/>
      <c r="AC1078" s="35"/>
      <c r="AD1078" s="35"/>
      <c r="AE1078" s="35"/>
      <c r="AR1078" s="203" t="s">
        <v>350</v>
      </c>
      <c r="AT1078" s="203" t="s">
        <v>152</v>
      </c>
      <c r="AU1078" s="203" t="s">
        <v>85</v>
      </c>
      <c r="AY1078" s="18" t="s">
        <v>150</v>
      </c>
      <c r="BE1078" s="204">
        <f>IF(N1078="základní",J1078,0)</f>
        <v>0</v>
      </c>
      <c r="BF1078" s="204">
        <f>IF(N1078="snížená",J1078,0)</f>
        <v>0</v>
      </c>
      <c r="BG1078" s="204">
        <f>IF(N1078="zákl. přenesená",J1078,0)</f>
        <v>0</v>
      </c>
      <c r="BH1078" s="204">
        <f>IF(N1078="sníž. přenesená",J1078,0)</f>
        <v>0</v>
      </c>
      <c r="BI1078" s="204">
        <f>IF(N1078="nulová",J1078,0)</f>
        <v>0</v>
      </c>
      <c r="BJ1078" s="18" t="s">
        <v>83</v>
      </c>
      <c r="BK1078" s="204">
        <f>ROUND(I1078*H1078,2)</f>
        <v>0</v>
      </c>
      <c r="BL1078" s="18" t="s">
        <v>350</v>
      </c>
      <c r="BM1078" s="203" t="s">
        <v>1500</v>
      </c>
    </row>
    <row r="1079" spans="1:65" s="2" customFormat="1">
      <c r="A1079" s="35"/>
      <c r="B1079" s="36"/>
      <c r="C1079" s="37"/>
      <c r="D1079" s="205" t="s">
        <v>159</v>
      </c>
      <c r="E1079" s="37"/>
      <c r="F1079" s="206" t="s">
        <v>1501</v>
      </c>
      <c r="G1079" s="37"/>
      <c r="H1079" s="37"/>
      <c r="I1079" s="207"/>
      <c r="J1079" s="37"/>
      <c r="K1079" s="37"/>
      <c r="L1079" s="40"/>
      <c r="M1079" s="208"/>
      <c r="N1079" s="209"/>
      <c r="O1079" s="72"/>
      <c r="P1079" s="72"/>
      <c r="Q1079" s="72"/>
      <c r="R1079" s="72"/>
      <c r="S1079" s="72"/>
      <c r="T1079" s="73"/>
      <c r="U1079" s="35"/>
      <c r="V1079" s="35"/>
      <c r="W1079" s="35"/>
      <c r="X1079" s="35"/>
      <c r="Y1079" s="35"/>
      <c r="Z1079" s="35"/>
      <c r="AA1079" s="35"/>
      <c r="AB1079" s="35"/>
      <c r="AC1079" s="35"/>
      <c r="AD1079" s="35"/>
      <c r="AE1079" s="35"/>
      <c r="AT1079" s="18" t="s">
        <v>159</v>
      </c>
      <c r="AU1079" s="18" t="s">
        <v>85</v>
      </c>
    </row>
    <row r="1080" spans="1:65" s="15" customFormat="1">
      <c r="B1080" s="236"/>
      <c r="C1080" s="237"/>
      <c r="D1080" s="205" t="s">
        <v>161</v>
      </c>
      <c r="E1080" s="238" t="s">
        <v>1</v>
      </c>
      <c r="F1080" s="239" t="s">
        <v>668</v>
      </c>
      <c r="G1080" s="237"/>
      <c r="H1080" s="238" t="s">
        <v>1</v>
      </c>
      <c r="I1080" s="240"/>
      <c r="J1080" s="237"/>
      <c r="K1080" s="237"/>
      <c r="L1080" s="241"/>
      <c r="M1080" s="242"/>
      <c r="N1080" s="243"/>
      <c r="O1080" s="243"/>
      <c r="P1080" s="243"/>
      <c r="Q1080" s="243"/>
      <c r="R1080" s="243"/>
      <c r="S1080" s="243"/>
      <c r="T1080" s="244"/>
      <c r="AT1080" s="245" t="s">
        <v>161</v>
      </c>
      <c r="AU1080" s="245" t="s">
        <v>85</v>
      </c>
      <c r="AV1080" s="15" t="s">
        <v>83</v>
      </c>
      <c r="AW1080" s="15" t="s">
        <v>33</v>
      </c>
      <c r="AX1080" s="15" t="s">
        <v>76</v>
      </c>
      <c r="AY1080" s="245" t="s">
        <v>150</v>
      </c>
    </row>
    <row r="1081" spans="1:65" s="13" customFormat="1">
      <c r="B1081" s="210"/>
      <c r="C1081" s="211"/>
      <c r="D1081" s="205" t="s">
        <v>161</v>
      </c>
      <c r="E1081" s="212" t="s">
        <v>1</v>
      </c>
      <c r="F1081" s="213" t="s">
        <v>1486</v>
      </c>
      <c r="G1081" s="211"/>
      <c r="H1081" s="214">
        <v>128.19</v>
      </c>
      <c r="I1081" s="215"/>
      <c r="J1081" s="211"/>
      <c r="K1081" s="211"/>
      <c r="L1081" s="216"/>
      <c r="M1081" s="217"/>
      <c r="N1081" s="218"/>
      <c r="O1081" s="218"/>
      <c r="P1081" s="218"/>
      <c r="Q1081" s="218"/>
      <c r="R1081" s="218"/>
      <c r="S1081" s="218"/>
      <c r="T1081" s="219"/>
      <c r="AT1081" s="220" t="s">
        <v>161</v>
      </c>
      <c r="AU1081" s="220" t="s">
        <v>85</v>
      </c>
      <c r="AV1081" s="13" t="s">
        <v>85</v>
      </c>
      <c r="AW1081" s="13" t="s">
        <v>33</v>
      </c>
      <c r="AX1081" s="13" t="s">
        <v>76</v>
      </c>
      <c r="AY1081" s="220" t="s">
        <v>150</v>
      </c>
    </row>
    <row r="1082" spans="1:65" s="14" customFormat="1">
      <c r="B1082" s="221"/>
      <c r="C1082" s="222"/>
      <c r="D1082" s="205" t="s">
        <v>161</v>
      </c>
      <c r="E1082" s="223" t="s">
        <v>1</v>
      </c>
      <c r="F1082" s="224" t="s">
        <v>163</v>
      </c>
      <c r="G1082" s="222"/>
      <c r="H1082" s="225">
        <v>128.19</v>
      </c>
      <c r="I1082" s="226"/>
      <c r="J1082" s="222"/>
      <c r="K1082" s="222"/>
      <c r="L1082" s="227"/>
      <c r="M1082" s="228"/>
      <c r="N1082" s="229"/>
      <c r="O1082" s="229"/>
      <c r="P1082" s="229"/>
      <c r="Q1082" s="229"/>
      <c r="R1082" s="229"/>
      <c r="S1082" s="229"/>
      <c r="T1082" s="230"/>
      <c r="AT1082" s="231" t="s">
        <v>161</v>
      </c>
      <c r="AU1082" s="231" t="s">
        <v>85</v>
      </c>
      <c r="AV1082" s="14" t="s">
        <v>157</v>
      </c>
      <c r="AW1082" s="14" t="s">
        <v>33</v>
      </c>
      <c r="AX1082" s="14" t="s">
        <v>83</v>
      </c>
      <c r="AY1082" s="231" t="s">
        <v>150</v>
      </c>
    </row>
    <row r="1083" spans="1:65" s="2" customFormat="1" ht="16.5" customHeight="1">
      <c r="A1083" s="35"/>
      <c r="B1083" s="36"/>
      <c r="C1083" s="192" t="s">
        <v>1502</v>
      </c>
      <c r="D1083" s="192" t="s">
        <v>152</v>
      </c>
      <c r="E1083" s="193" t="s">
        <v>1503</v>
      </c>
      <c r="F1083" s="194" t="s">
        <v>1504</v>
      </c>
      <c r="G1083" s="195" t="s">
        <v>363</v>
      </c>
      <c r="H1083" s="196">
        <v>127.92</v>
      </c>
      <c r="I1083" s="197"/>
      <c r="J1083" s="198">
        <f>ROUND(I1083*H1083,2)</f>
        <v>0</v>
      </c>
      <c r="K1083" s="194" t="s">
        <v>156</v>
      </c>
      <c r="L1083" s="40"/>
      <c r="M1083" s="199" t="s">
        <v>1</v>
      </c>
      <c r="N1083" s="200" t="s">
        <v>41</v>
      </c>
      <c r="O1083" s="72"/>
      <c r="P1083" s="201">
        <f>O1083*H1083</f>
        <v>0</v>
      </c>
      <c r="Q1083" s="201">
        <v>1.0000000000000001E-5</v>
      </c>
      <c r="R1083" s="201">
        <f>Q1083*H1083</f>
        <v>1.2792000000000001E-3</v>
      </c>
      <c r="S1083" s="201">
        <v>0</v>
      </c>
      <c r="T1083" s="202">
        <f>S1083*H1083</f>
        <v>0</v>
      </c>
      <c r="U1083" s="35"/>
      <c r="V1083" s="35"/>
      <c r="W1083" s="35"/>
      <c r="X1083" s="35"/>
      <c r="Y1083" s="35"/>
      <c r="Z1083" s="35"/>
      <c r="AA1083" s="35"/>
      <c r="AB1083" s="35"/>
      <c r="AC1083" s="35"/>
      <c r="AD1083" s="35"/>
      <c r="AE1083" s="35"/>
      <c r="AR1083" s="203" t="s">
        <v>350</v>
      </c>
      <c r="AT1083" s="203" t="s">
        <v>152</v>
      </c>
      <c r="AU1083" s="203" t="s">
        <v>85</v>
      </c>
      <c r="AY1083" s="18" t="s">
        <v>150</v>
      </c>
      <c r="BE1083" s="204">
        <f>IF(N1083="základní",J1083,0)</f>
        <v>0</v>
      </c>
      <c r="BF1083" s="204">
        <f>IF(N1083="snížená",J1083,0)</f>
        <v>0</v>
      </c>
      <c r="BG1083" s="204">
        <f>IF(N1083="zákl. přenesená",J1083,0)</f>
        <v>0</v>
      </c>
      <c r="BH1083" s="204">
        <f>IF(N1083="sníž. přenesená",J1083,0)</f>
        <v>0</v>
      </c>
      <c r="BI1083" s="204">
        <f>IF(N1083="nulová",J1083,0)</f>
        <v>0</v>
      </c>
      <c r="BJ1083" s="18" t="s">
        <v>83</v>
      </c>
      <c r="BK1083" s="204">
        <f>ROUND(I1083*H1083,2)</f>
        <v>0</v>
      </c>
      <c r="BL1083" s="18" t="s">
        <v>350</v>
      </c>
      <c r="BM1083" s="203" t="s">
        <v>1505</v>
      </c>
    </row>
    <row r="1084" spans="1:65" s="2" customFormat="1">
      <c r="A1084" s="35"/>
      <c r="B1084" s="36"/>
      <c r="C1084" s="37"/>
      <c r="D1084" s="205" t="s">
        <v>159</v>
      </c>
      <c r="E1084" s="37"/>
      <c r="F1084" s="206" t="s">
        <v>1506</v>
      </c>
      <c r="G1084" s="37"/>
      <c r="H1084" s="37"/>
      <c r="I1084" s="207"/>
      <c r="J1084" s="37"/>
      <c r="K1084" s="37"/>
      <c r="L1084" s="40"/>
      <c r="M1084" s="208"/>
      <c r="N1084" s="209"/>
      <c r="O1084" s="72"/>
      <c r="P1084" s="72"/>
      <c r="Q1084" s="72"/>
      <c r="R1084" s="72"/>
      <c r="S1084" s="72"/>
      <c r="T1084" s="73"/>
      <c r="U1084" s="35"/>
      <c r="V1084" s="35"/>
      <c r="W1084" s="35"/>
      <c r="X1084" s="35"/>
      <c r="Y1084" s="35"/>
      <c r="Z1084" s="35"/>
      <c r="AA1084" s="35"/>
      <c r="AB1084" s="35"/>
      <c r="AC1084" s="35"/>
      <c r="AD1084" s="35"/>
      <c r="AE1084" s="35"/>
      <c r="AT1084" s="18" t="s">
        <v>159</v>
      </c>
      <c r="AU1084" s="18" t="s">
        <v>85</v>
      </c>
    </row>
    <row r="1085" spans="1:65" s="2" customFormat="1" ht="16.5" customHeight="1">
      <c r="A1085" s="35"/>
      <c r="B1085" s="36"/>
      <c r="C1085" s="246" t="s">
        <v>1507</v>
      </c>
      <c r="D1085" s="246" t="s">
        <v>289</v>
      </c>
      <c r="E1085" s="247" t="s">
        <v>1508</v>
      </c>
      <c r="F1085" s="248" t="s">
        <v>1509</v>
      </c>
      <c r="G1085" s="249" t="s">
        <v>363</v>
      </c>
      <c r="H1085" s="250">
        <v>130.47800000000001</v>
      </c>
      <c r="I1085" s="251"/>
      <c r="J1085" s="252">
        <f>ROUND(I1085*H1085,2)</f>
        <v>0</v>
      </c>
      <c r="K1085" s="248" t="s">
        <v>156</v>
      </c>
      <c r="L1085" s="253"/>
      <c r="M1085" s="254" t="s">
        <v>1</v>
      </c>
      <c r="N1085" s="255" t="s">
        <v>41</v>
      </c>
      <c r="O1085" s="72"/>
      <c r="P1085" s="201">
        <f>O1085*H1085</f>
        <v>0</v>
      </c>
      <c r="Q1085" s="201">
        <v>2.2000000000000001E-4</v>
      </c>
      <c r="R1085" s="201">
        <f>Q1085*H1085</f>
        <v>2.8705160000000004E-2</v>
      </c>
      <c r="S1085" s="201">
        <v>0</v>
      </c>
      <c r="T1085" s="202">
        <f>S1085*H1085</f>
        <v>0</v>
      </c>
      <c r="U1085" s="35"/>
      <c r="V1085" s="35"/>
      <c r="W1085" s="35"/>
      <c r="X1085" s="35"/>
      <c r="Y1085" s="35"/>
      <c r="Z1085" s="35"/>
      <c r="AA1085" s="35"/>
      <c r="AB1085" s="35"/>
      <c r="AC1085" s="35"/>
      <c r="AD1085" s="35"/>
      <c r="AE1085" s="35"/>
      <c r="AR1085" s="203" t="s">
        <v>475</v>
      </c>
      <c r="AT1085" s="203" t="s">
        <v>289</v>
      </c>
      <c r="AU1085" s="203" t="s">
        <v>85</v>
      </c>
      <c r="AY1085" s="18" t="s">
        <v>150</v>
      </c>
      <c r="BE1085" s="204">
        <f>IF(N1085="základní",J1085,0)</f>
        <v>0</v>
      </c>
      <c r="BF1085" s="204">
        <f>IF(N1085="snížená",J1085,0)</f>
        <v>0</v>
      </c>
      <c r="BG1085" s="204">
        <f>IF(N1085="zákl. přenesená",J1085,0)</f>
        <v>0</v>
      </c>
      <c r="BH1085" s="204">
        <f>IF(N1085="sníž. přenesená",J1085,0)</f>
        <v>0</v>
      </c>
      <c r="BI1085" s="204">
        <f>IF(N1085="nulová",J1085,0)</f>
        <v>0</v>
      </c>
      <c r="BJ1085" s="18" t="s">
        <v>83</v>
      </c>
      <c r="BK1085" s="204">
        <f>ROUND(I1085*H1085,2)</f>
        <v>0</v>
      </c>
      <c r="BL1085" s="18" t="s">
        <v>350</v>
      </c>
      <c r="BM1085" s="203" t="s">
        <v>1510</v>
      </c>
    </row>
    <row r="1086" spans="1:65" s="2" customFormat="1">
      <c r="A1086" s="35"/>
      <c r="B1086" s="36"/>
      <c r="C1086" s="37"/>
      <c r="D1086" s="205" t="s">
        <v>159</v>
      </c>
      <c r="E1086" s="37"/>
      <c r="F1086" s="206" t="s">
        <v>1509</v>
      </c>
      <c r="G1086" s="37"/>
      <c r="H1086" s="37"/>
      <c r="I1086" s="207"/>
      <c r="J1086" s="37"/>
      <c r="K1086" s="37"/>
      <c r="L1086" s="40"/>
      <c r="M1086" s="208"/>
      <c r="N1086" s="209"/>
      <c r="O1086" s="72"/>
      <c r="P1086" s="72"/>
      <c r="Q1086" s="72"/>
      <c r="R1086" s="72"/>
      <c r="S1086" s="72"/>
      <c r="T1086" s="73"/>
      <c r="U1086" s="35"/>
      <c r="V1086" s="35"/>
      <c r="W1086" s="35"/>
      <c r="X1086" s="35"/>
      <c r="Y1086" s="35"/>
      <c r="Z1086" s="35"/>
      <c r="AA1086" s="35"/>
      <c r="AB1086" s="35"/>
      <c r="AC1086" s="35"/>
      <c r="AD1086" s="35"/>
      <c r="AE1086" s="35"/>
      <c r="AT1086" s="18" t="s">
        <v>159</v>
      </c>
      <c r="AU1086" s="18" t="s">
        <v>85</v>
      </c>
    </row>
    <row r="1087" spans="1:65" s="2" customFormat="1" ht="19.5">
      <c r="A1087" s="35"/>
      <c r="B1087" s="36"/>
      <c r="C1087" s="37"/>
      <c r="D1087" s="205" t="s">
        <v>499</v>
      </c>
      <c r="E1087" s="37"/>
      <c r="F1087" s="256" t="s">
        <v>500</v>
      </c>
      <c r="G1087" s="37"/>
      <c r="H1087" s="37"/>
      <c r="I1087" s="207"/>
      <c r="J1087" s="37"/>
      <c r="K1087" s="37"/>
      <c r="L1087" s="40"/>
      <c r="M1087" s="208"/>
      <c r="N1087" s="209"/>
      <c r="O1087" s="72"/>
      <c r="P1087" s="72"/>
      <c r="Q1087" s="72"/>
      <c r="R1087" s="72"/>
      <c r="S1087" s="72"/>
      <c r="T1087" s="73"/>
      <c r="U1087" s="35"/>
      <c r="V1087" s="35"/>
      <c r="W1087" s="35"/>
      <c r="X1087" s="35"/>
      <c r="Y1087" s="35"/>
      <c r="Z1087" s="35"/>
      <c r="AA1087" s="35"/>
      <c r="AB1087" s="35"/>
      <c r="AC1087" s="35"/>
      <c r="AD1087" s="35"/>
      <c r="AE1087" s="35"/>
      <c r="AT1087" s="18" t="s">
        <v>499</v>
      </c>
      <c r="AU1087" s="18" t="s">
        <v>85</v>
      </c>
    </row>
    <row r="1088" spans="1:65" s="13" customFormat="1">
      <c r="B1088" s="210"/>
      <c r="C1088" s="211"/>
      <c r="D1088" s="205" t="s">
        <v>161</v>
      </c>
      <c r="E1088" s="212" t="s">
        <v>1</v>
      </c>
      <c r="F1088" s="213" t="s">
        <v>1511</v>
      </c>
      <c r="G1088" s="211"/>
      <c r="H1088" s="214">
        <v>130.47800000000001</v>
      </c>
      <c r="I1088" s="215"/>
      <c r="J1088" s="211"/>
      <c r="K1088" s="211"/>
      <c r="L1088" s="216"/>
      <c r="M1088" s="217"/>
      <c r="N1088" s="218"/>
      <c r="O1088" s="218"/>
      <c r="P1088" s="218"/>
      <c r="Q1088" s="218"/>
      <c r="R1088" s="218"/>
      <c r="S1088" s="218"/>
      <c r="T1088" s="219"/>
      <c r="AT1088" s="220" t="s">
        <v>161</v>
      </c>
      <c r="AU1088" s="220" t="s">
        <v>85</v>
      </c>
      <c r="AV1088" s="13" t="s">
        <v>85</v>
      </c>
      <c r="AW1088" s="13" t="s">
        <v>33</v>
      </c>
      <c r="AX1088" s="13" t="s">
        <v>76</v>
      </c>
      <c r="AY1088" s="220" t="s">
        <v>150</v>
      </c>
    </row>
    <row r="1089" spans="1:65" s="14" customFormat="1">
      <c r="B1089" s="221"/>
      <c r="C1089" s="222"/>
      <c r="D1089" s="205" t="s">
        <v>161</v>
      </c>
      <c r="E1089" s="223" t="s">
        <v>1</v>
      </c>
      <c r="F1089" s="224" t="s">
        <v>163</v>
      </c>
      <c r="G1089" s="222"/>
      <c r="H1089" s="225">
        <v>130.47800000000001</v>
      </c>
      <c r="I1089" s="226"/>
      <c r="J1089" s="222"/>
      <c r="K1089" s="222"/>
      <c r="L1089" s="227"/>
      <c r="M1089" s="228"/>
      <c r="N1089" s="229"/>
      <c r="O1089" s="229"/>
      <c r="P1089" s="229"/>
      <c r="Q1089" s="229"/>
      <c r="R1089" s="229"/>
      <c r="S1089" s="229"/>
      <c r="T1089" s="230"/>
      <c r="AT1089" s="231" t="s">
        <v>161</v>
      </c>
      <c r="AU1089" s="231" t="s">
        <v>85</v>
      </c>
      <c r="AV1089" s="14" t="s">
        <v>157</v>
      </c>
      <c r="AW1089" s="14" t="s">
        <v>33</v>
      </c>
      <c r="AX1089" s="14" t="s">
        <v>83</v>
      </c>
      <c r="AY1089" s="231" t="s">
        <v>150</v>
      </c>
    </row>
    <row r="1090" spans="1:65" s="2" customFormat="1" ht="16.5" customHeight="1">
      <c r="A1090" s="35"/>
      <c r="B1090" s="36"/>
      <c r="C1090" s="192" t="s">
        <v>1512</v>
      </c>
      <c r="D1090" s="192" t="s">
        <v>152</v>
      </c>
      <c r="E1090" s="193" t="s">
        <v>1513</v>
      </c>
      <c r="F1090" s="194" t="s">
        <v>1514</v>
      </c>
      <c r="G1090" s="195" t="s">
        <v>363</v>
      </c>
      <c r="H1090" s="196">
        <v>4.1500000000000004</v>
      </c>
      <c r="I1090" s="197"/>
      <c r="J1090" s="198">
        <f>ROUND(I1090*H1090,2)</f>
        <v>0</v>
      </c>
      <c r="K1090" s="194" t="s">
        <v>156</v>
      </c>
      <c r="L1090" s="40"/>
      <c r="M1090" s="199" t="s">
        <v>1</v>
      </c>
      <c r="N1090" s="200" t="s">
        <v>41</v>
      </c>
      <c r="O1090" s="72"/>
      <c r="P1090" s="201">
        <f>O1090*H1090</f>
        <v>0</v>
      </c>
      <c r="Q1090" s="201">
        <v>0</v>
      </c>
      <c r="R1090" s="201">
        <f>Q1090*H1090</f>
        <v>0</v>
      </c>
      <c r="S1090" s="201">
        <v>0</v>
      </c>
      <c r="T1090" s="202">
        <f>S1090*H1090</f>
        <v>0</v>
      </c>
      <c r="U1090" s="35"/>
      <c r="V1090" s="35"/>
      <c r="W1090" s="35"/>
      <c r="X1090" s="35"/>
      <c r="Y1090" s="35"/>
      <c r="Z1090" s="35"/>
      <c r="AA1090" s="35"/>
      <c r="AB1090" s="35"/>
      <c r="AC1090" s="35"/>
      <c r="AD1090" s="35"/>
      <c r="AE1090" s="35"/>
      <c r="AR1090" s="203" t="s">
        <v>350</v>
      </c>
      <c r="AT1090" s="203" t="s">
        <v>152</v>
      </c>
      <c r="AU1090" s="203" t="s">
        <v>85</v>
      </c>
      <c r="AY1090" s="18" t="s">
        <v>150</v>
      </c>
      <c r="BE1090" s="204">
        <f>IF(N1090="základní",J1090,0)</f>
        <v>0</v>
      </c>
      <c r="BF1090" s="204">
        <f>IF(N1090="snížená",J1090,0)</f>
        <v>0</v>
      </c>
      <c r="BG1090" s="204">
        <f>IF(N1090="zákl. přenesená",J1090,0)</f>
        <v>0</v>
      </c>
      <c r="BH1090" s="204">
        <f>IF(N1090="sníž. přenesená",J1090,0)</f>
        <v>0</v>
      </c>
      <c r="BI1090" s="204">
        <f>IF(N1090="nulová",J1090,0)</f>
        <v>0</v>
      </c>
      <c r="BJ1090" s="18" t="s">
        <v>83</v>
      </c>
      <c r="BK1090" s="204">
        <f>ROUND(I1090*H1090,2)</f>
        <v>0</v>
      </c>
      <c r="BL1090" s="18" t="s">
        <v>350</v>
      </c>
      <c r="BM1090" s="203" t="s">
        <v>1515</v>
      </c>
    </row>
    <row r="1091" spans="1:65" s="2" customFormat="1">
      <c r="A1091" s="35"/>
      <c r="B1091" s="36"/>
      <c r="C1091" s="37"/>
      <c r="D1091" s="205" t="s">
        <v>159</v>
      </c>
      <c r="E1091" s="37"/>
      <c r="F1091" s="206" t="s">
        <v>1516</v>
      </c>
      <c r="G1091" s="37"/>
      <c r="H1091" s="37"/>
      <c r="I1091" s="207"/>
      <c r="J1091" s="37"/>
      <c r="K1091" s="37"/>
      <c r="L1091" s="40"/>
      <c r="M1091" s="208"/>
      <c r="N1091" s="209"/>
      <c r="O1091" s="72"/>
      <c r="P1091" s="72"/>
      <c r="Q1091" s="72"/>
      <c r="R1091" s="72"/>
      <c r="S1091" s="72"/>
      <c r="T1091" s="73"/>
      <c r="U1091" s="35"/>
      <c r="V1091" s="35"/>
      <c r="W1091" s="35"/>
      <c r="X1091" s="35"/>
      <c r="Y1091" s="35"/>
      <c r="Z1091" s="35"/>
      <c r="AA1091" s="35"/>
      <c r="AB1091" s="35"/>
      <c r="AC1091" s="35"/>
      <c r="AD1091" s="35"/>
      <c r="AE1091" s="35"/>
      <c r="AT1091" s="18" t="s">
        <v>159</v>
      </c>
      <c r="AU1091" s="18" t="s">
        <v>85</v>
      </c>
    </row>
    <row r="1092" spans="1:65" s="13" customFormat="1">
      <c r="B1092" s="210"/>
      <c r="C1092" s="211"/>
      <c r="D1092" s="205" t="s">
        <v>161</v>
      </c>
      <c r="E1092" s="212" t="s">
        <v>1</v>
      </c>
      <c r="F1092" s="213" t="s">
        <v>1517</v>
      </c>
      <c r="G1092" s="211"/>
      <c r="H1092" s="214">
        <v>4.1500000000000004</v>
      </c>
      <c r="I1092" s="215"/>
      <c r="J1092" s="211"/>
      <c r="K1092" s="211"/>
      <c r="L1092" s="216"/>
      <c r="M1092" s="217"/>
      <c r="N1092" s="218"/>
      <c r="O1092" s="218"/>
      <c r="P1092" s="218"/>
      <c r="Q1092" s="218"/>
      <c r="R1092" s="218"/>
      <c r="S1092" s="218"/>
      <c r="T1092" s="219"/>
      <c r="AT1092" s="220" t="s">
        <v>161</v>
      </c>
      <c r="AU1092" s="220" t="s">
        <v>85</v>
      </c>
      <c r="AV1092" s="13" t="s">
        <v>85</v>
      </c>
      <c r="AW1092" s="13" t="s">
        <v>33</v>
      </c>
      <c r="AX1092" s="13" t="s">
        <v>76</v>
      </c>
      <c r="AY1092" s="220" t="s">
        <v>150</v>
      </c>
    </row>
    <row r="1093" spans="1:65" s="14" customFormat="1">
      <c r="B1093" s="221"/>
      <c r="C1093" s="222"/>
      <c r="D1093" s="205" t="s">
        <v>161</v>
      </c>
      <c r="E1093" s="223" t="s">
        <v>1</v>
      </c>
      <c r="F1093" s="224" t="s">
        <v>163</v>
      </c>
      <c r="G1093" s="222"/>
      <c r="H1093" s="225">
        <v>4.1500000000000004</v>
      </c>
      <c r="I1093" s="226"/>
      <c r="J1093" s="222"/>
      <c r="K1093" s="222"/>
      <c r="L1093" s="227"/>
      <c r="M1093" s="228"/>
      <c r="N1093" s="229"/>
      <c r="O1093" s="229"/>
      <c r="P1093" s="229"/>
      <c r="Q1093" s="229"/>
      <c r="R1093" s="229"/>
      <c r="S1093" s="229"/>
      <c r="T1093" s="230"/>
      <c r="AT1093" s="231" t="s">
        <v>161</v>
      </c>
      <c r="AU1093" s="231" t="s">
        <v>85</v>
      </c>
      <c r="AV1093" s="14" t="s">
        <v>157</v>
      </c>
      <c r="AW1093" s="14" t="s">
        <v>33</v>
      </c>
      <c r="AX1093" s="14" t="s">
        <v>83</v>
      </c>
      <c r="AY1093" s="231" t="s">
        <v>150</v>
      </c>
    </row>
    <row r="1094" spans="1:65" s="2" customFormat="1" ht="16.5" customHeight="1">
      <c r="A1094" s="35"/>
      <c r="B1094" s="36"/>
      <c r="C1094" s="246" t="s">
        <v>1518</v>
      </c>
      <c r="D1094" s="246" t="s">
        <v>289</v>
      </c>
      <c r="E1094" s="247" t="s">
        <v>1519</v>
      </c>
      <c r="F1094" s="248" t="s">
        <v>1520</v>
      </c>
      <c r="G1094" s="249" t="s">
        <v>363</v>
      </c>
      <c r="H1094" s="250">
        <v>4.2329999999999997</v>
      </c>
      <c r="I1094" s="251"/>
      <c r="J1094" s="252">
        <f>ROUND(I1094*H1094,2)</f>
        <v>0</v>
      </c>
      <c r="K1094" s="248" t="s">
        <v>156</v>
      </c>
      <c r="L1094" s="253"/>
      <c r="M1094" s="254" t="s">
        <v>1</v>
      </c>
      <c r="N1094" s="255" t="s">
        <v>41</v>
      </c>
      <c r="O1094" s="72"/>
      <c r="P1094" s="201">
        <f>O1094*H1094</f>
        <v>0</v>
      </c>
      <c r="Q1094" s="201">
        <v>1.6000000000000001E-4</v>
      </c>
      <c r="R1094" s="201">
        <f>Q1094*H1094</f>
        <v>6.7728000000000005E-4</v>
      </c>
      <c r="S1094" s="201">
        <v>0</v>
      </c>
      <c r="T1094" s="202">
        <f>S1094*H1094</f>
        <v>0</v>
      </c>
      <c r="U1094" s="35"/>
      <c r="V1094" s="35"/>
      <c r="W1094" s="35"/>
      <c r="X1094" s="35"/>
      <c r="Y1094" s="35"/>
      <c r="Z1094" s="35"/>
      <c r="AA1094" s="35"/>
      <c r="AB1094" s="35"/>
      <c r="AC1094" s="35"/>
      <c r="AD1094" s="35"/>
      <c r="AE1094" s="35"/>
      <c r="AR1094" s="203" t="s">
        <v>475</v>
      </c>
      <c r="AT1094" s="203" t="s">
        <v>289</v>
      </c>
      <c r="AU1094" s="203" t="s">
        <v>85</v>
      </c>
      <c r="AY1094" s="18" t="s">
        <v>150</v>
      </c>
      <c r="BE1094" s="204">
        <f>IF(N1094="základní",J1094,0)</f>
        <v>0</v>
      </c>
      <c r="BF1094" s="204">
        <f>IF(N1094="snížená",J1094,0)</f>
        <v>0</v>
      </c>
      <c r="BG1094" s="204">
        <f>IF(N1094="zákl. přenesená",J1094,0)</f>
        <v>0</v>
      </c>
      <c r="BH1094" s="204">
        <f>IF(N1094="sníž. přenesená",J1094,0)</f>
        <v>0</v>
      </c>
      <c r="BI1094" s="204">
        <f>IF(N1094="nulová",J1094,0)</f>
        <v>0</v>
      </c>
      <c r="BJ1094" s="18" t="s">
        <v>83</v>
      </c>
      <c r="BK1094" s="204">
        <f>ROUND(I1094*H1094,2)</f>
        <v>0</v>
      </c>
      <c r="BL1094" s="18" t="s">
        <v>350</v>
      </c>
      <c r="BM1094" s="203" t="s">
        <v>1521</v>
      </c>
    </row>
    <row r="1095" spans="1:65" s="2" customFormat="1">
      <c r="A1095" s="35"/>
      <c r="B1095" s="36"/>
      <c r="C1095" s="37"/>
      <c r="D1095" s="205" t="s">
        <v>159</v>
      </c>
      <c r="E1095" s="37"/>
      <c r="F1095" s="206" t="s">
        <v>1520</v>
      </c>
      <c r="G1095" s="37"/>
      <c r="H1095" s="37"/>
      <c r="I1095" s="207"/>
      <c r="J1095" s="37"/>
      <c r="K1095" s="37"/>
      <c r="L1095" s="40"/>
      <c r="M1095" s="208"/>
      <c r="N1095" s="209"/>
      <c r="O1095" s="72"/>
      <c r="P1095" s="72"/>
      <c r="Q1095" s="72"/>
      <c r="R1095" s="72"/>
      <c r="S1095" s="72"/>
      <c r="T1095" s="73"/>
      <c r="U1095" s="35"/>
      <c r="V1095" s="35"/>
      <c r="W1095" s="35"/>
      <c r="X1095" s="35"/>
      <c r="Y1095" s="35"/>
      <c r="Z1095" s="35"/>
      <c r="AA1095" s="35"/>
      <c r="AB1095" s="35"/>
      <c r="AC1095" s="35"/>
      <c r="AD1095" s="35"/>
      <c r="AE1095" s="35"/>
      <c r="AT1095" s="18" t="s">
        <v>159</v>
      </c>
      <c r="AU1095" s="18" t="s">
        <v>85</v>
      </c>
    </row>
    <row r="1096" spans="1:65" s="2" customFormat="1" ht="19.5">
      <c r="A1096" s="35"/>
      <c r="B1096" s="36"/>
      <c r="C1096" s="37"/>
      <c r="D1096" s="205" t="s">
        <v>499</v>
      </c>
      <c r="E1096" s="37"/>
      <c r="F1096" s="256" t="s">
        <v>500</v>
      </c>
      <c r="G1096" s="37"/>
      <c r="H1096" s="37"/>
      <c r="I1096" s="207"/>
      <c r="J1096" s="37"/>
      <c r="K1096" s="37"/>
      <c r="L1096" s="40"/>
      <c r="M1096" s="208"/>
      <c r="N1096" s="209"/>
      <c r="O1096" s="72"/>
      <c r="P1096" s="72"/>
      <c r="Q1096" s="72"/>
      <c r="R1096" s="72"/>
      <c r="S1096" s="72"/>
      <c r="T1096" s="73"/>
      <c r="U1096" s="35"/>
      <c r="V1096" s="35"/>
      <c r="W1096" s="35"/>
      <c r="X1096" s="35"/>
      <c r="Y1096" s="35"/>
      <c r="Z1096" s="35"/>
      <c r="AA1096" s="35"/>
      <c r="AB1096" s="35"/>
      <c r="AC1096" s="35"/>
      <c r="AD1096" s="35"/>
      <c r="AE1096" s="35"/>
      <c r="AT1096" s="18" t="s">
        <v>499</v>
      </c>
      <c r="AU1096" s="18" t="s">
        <v>85</v>
      </c>
    </row>
    <row r="1097" spans="1:65" s="13" customFormat="1">
      <c r="B1097" s="210"/>
      <c r="C1097" s="211"/>
      <c r="D1097" s="205" t="s">
        <v>161</v>
      </c>
      <c r="E1097" s="212" t="s">
        <v>1</v>
      </c>
      <c r="F1097" s="213" t="s">
        <v>1522</v>
      </c>
      <c r="G1097" s="211"/>
      <c r="H1097" s="214">
        <v>4.2329999999999997</v>
      </c>
      <c r="I1097" s="215"/>
      <c r="J1097" s="211"/>
      <c r="K1097" s="211"/>
      <c r="L1097" s="216"/>
      <c r="M1097" s="217"/>
      <c r="N1097" s="218"/>
      <c r="O1097" s="218"/>
      <c r="P1097" s="218"/>
      <c r="Q1097" s="218"/>
      <c r="R1097" s="218"/>
      <c r="S1097" s="218"/>
      <c r="T1097" s="219"/>
      <c r="AT1097" s="220" t="s">
        <v>161</v>
      </c>
      <c r="AU1097" s="220" t="s">
        <v>85</v>
      </c>
      <c r="AV1097" s="13" t="s">
        <v>85</v>
      </c>
      <c r="AW1097" s="13" t="s">
        <v>33</v>
      </c>
      <c r="AX1097" s="13" t="s">
        <v>76</v>
      </c>
      <c r="AY1097" s="220" t="s">
        <v>150</v>
      </c>
    </row>
    <row r="1098" spans="1:65" s="14" customFormat="1">
      <c r="B1098" s="221"/>
      <c r="C1098" s="222"/>
      <c r="D1098" s="205" t="s">
        <v>161</v>
      </c>
      <c r="E1098" s="223" t="s">
        <v>1</v>
      </c>
      <c r="F1098" s="224" t="s">
        <v>163</v>
      </c>
      <c r="G1098" s="222"/>
      <c r="H1098" s="225">
        <v>4.2329999999999997</v>
      </c>
      <c r="I1098" s="226"/>
      <c r="J1098" s="222"/>
      <c r="K1098" s="222"/>
      <c r="L1098" s="227"/>
      <c r="M1098" s="228"/>
      <c r="N1098" s="229"/>
      <c r="O1098" s="229"/>
      <c r="P1098" s="229"/>
      <c r="Q1098" s="229"/>
      <c r="R1098" s="229"/>
      <c r="S1098" s="229"/>
      <c r="T1098" s="230"/>
      <c r="AT1098" s="231" t="s">
        <v>161</v>
      </c>
      <c r="AU1098" s="231" t="s">
        <v>85</v>
      </c>
      <c r="AV1098" s="14" t="s">
        <v>157</v>
      </c>
      <c r="AW1098" s="14" t="s">
        <v>33</v>
      </c>
      <c r="AX1098" s="14" t="s">
        <v>83</v>
      </c>
      <c r="AY1098" s="231" t="s">
        <v>150</v>
      </c>
    </row>
    <row r="1099" spans="1:65" s="2" customFormat="1" ht="24.2" customHeight="1">
      <c r="A1099" s="35"/>
      <c r="B1099" s="36"/>
      <c r="C1099" s="192" t="s">
        <v>1523</v>
      </c>
      <c r="D1099" s="192" t="s">
        <v>152</v>
      </c>
      <c r="E1099" s="193" t="s">
        <v>1524</v>
      </c>
      <c r="F1099" s="194" t="s">
        <v>1525</v>
      </c>
      <c r="G1099" s="195" t="s">
        <v>265</v>
      </c>
      <c r="H1099" s="196">
        <v>127.92</v>
      </c>
      <c r="I1099" s="197"/>
      <c r="J1099" s="198">
        <f>ROUND(I1099*H1099,2)</f>
        <v>0</v>
      </c>
      <c r="K1099" s="194" t="s">
        <v>156</v>
      </c>
      <c r="L1099" s="40"/>
      <c r="M1099" s="199" t="s">
        <v>1</v>
      </c>
      <c r="N1099" s="200" t="s">
        <v>41</v>
      </c>
      <c r="O1099" s="72"/>
      <c r="P1099" s="201">
        <f>O1099*H1099</f>
        <v>0</v>
      </c>
      <c r="Q1099" s="201">
        <v>0</v>
      </c>
      <c r="R1099" s="201">
        <f>Q1099*H1099</f>
        <v>0</v>
      </c>
      <c r="S1099" s="201">
        <v>0</v>
      </c>
      <c r="T1099" s="202">
        <f>S1099*H1099</f>
        <v>0</v>
      </c>
      <c r="U1099" s="35"/>
      <c r="V1099" s="35"/>
      <c r="W1099" s="35"/>
      <c r="X1099" s="35"/>
      <c r="Y1099" s="35"/>
      <c r="Z1099" s="35"/>
      <c r="AA1099" s="35"/>
      <c r="AB1099" s="35"/>
      <c r="AC1099" s="35"/>
      <c r="AD1099" s="35"/>
      <c r="AE1099" s="35"/>
      <c r="AR1099" s="203" t="s">
        <v>350</v>
      </c>
      <c r="AT1099" s="203" t="s">
        <v>152</v>
      </c>
      <c r="AU1099" s="203" t="s">
        <v>85</v>
      </c>
      <c r="AY1099" s="18" t="s">
        <v>150</v>
      </c>
      <c r="BE1099" s="204">
        <f>IF(N1099="základní",J1099,0)</f>
        <v>0</v>
      </c>
      <c r="BF1099" s="204">
        <f>IF(N1099="snížená",J1099,0)</f>
        <v>0</v>
      </c>
      <c r="BG1099" s="204">
        <f>IF(N1099="zákl. přenesená",J1099,0)</f>
        <v>0</v>
      </c>
      <c r="BH1099" s="204">
        <f>IF(N1099="sníž. přenesená",J1099,0)</f>
        <v>0</v>
      </c>
      <c r="BI1099" s="204">
        <f>IF(N1099="nulová",J1099,0)</f>
        <v>0</v>
      </c>
      <c r="BJ1099" s="18" t="s">
        <v>83</v>
      </c>
      <c r="BK1099" s="204">
        <f>ROUND(I1099*H1099,2)</f>
        <v>0</v>
      </c>
      <c r="BL1099" s="18" t="s">
        <v>350</v>
      </c>
      <c r="BM1099" s="203" t="s">
        <v>1526</v>
      </c>
    </row>
    <row r="1100" spans="1:65" s="2" customFormat="1" ht="19.5">
      <c r="A1100" s="35"/>
      <c r="B1100" s="36"/>
      <c r="C1100" s="37"/>
      <c r="D1100" s="205" t="s">
        <v>159</v>
      </c>
      <c r="E1100" s="37"/>
      <c r="F1100" s="206" t="s">
        <v>1527</v>
      </c>
      <c r="G1100" s="37"/>
      <c r="H1100" s="37"/>
      <c r="I1100" s="207"/>
      <c r="J1100" s="37"/>
      <c r="K1100" s="37"/>
      <c r="L1100" s="40"/>
      <c r="M1100" s="208"/>
      <c r="N1100" s="209"/>
      <c r="O1100" s="72"/>
      <c r="P1100" s="72"/>
      <c r="Q1100" s="72"/>
      <c r="R1100" s="72"/>
      <c r="S1100" s="72"/>
      <c r="T1100" s="73"/>
      <c r="U1100" s="35"/>
      <c r="V1100" s="35"/>
      <c r="W1100" s="35"/>
      <c r="X1100" s="35"/>
      <c r="Y1100" s="35"/>
      <c r="Z1100" s="35"/>
      <c r="AA1100" s="35"/>
      <c r="AB1100" s="35"/>
      <c r="AC1100" s="35"/>
      <c r="AD1100" s="35"/>
      <c r="AE1100" s="35"/>
      <c r="AT1100" s="18" t="s">
        <v>159</v>
      </c>
      <c r="AU1100" s="18" t="s">
        <v>85</v>
      </c>
    </row>
    <row r="1101" spans="1:65" s="2" customFormat="1" ht="24.2" customHeight="1">
      <c r="A1101" s="35"/>
      <c r="B1101" s="36"/>
      <c r="C1101" s="192" t="s">
        <v>1528</v>
      </c>
      <c r="D1101" s="192" t="s">
        <v>152</v>
      </c>
      <c r="E1101" s="193" t="s">
        <v>1529</v>
      </c>
      <c r="F1101" s="194" t="s">
        <v>1530</v>
      </c>
      <c r="G1101" s="195" t="s">
        <v>171</v>
      </c>
      <c r="H1101" s="196">
        <v>0.46200000000000002</v>
      </c>
      <c r="I1101" s="197"/>
      <c r="J1101" s="198">
        <f>ROUND(I1101*H1101,2)</f>
        <v>0</v>
      </c>
      <c r="K1101" s="194" t="s">
        <v>156</v>
      </c>
      <c r="L1101" s="40"/>
      <c r="M1101" s="199" t="s">
        <v>1</v>
      </c>
      <c r="N1101" s="200" t="s">
        <v>41</v>
      </c>
      <c r="O1101" s="72"/>
      <c r="P1101" s="201">
        <f>O1101*H1101</f>
        <v>0</v>
      </c>
      <c r="Q1101" s="201">
        <v>0</v>
      </c>
      <c r="R1101" s="201">
        <f>Q1101*H1101</f>
        <v>0</v>
      </c>
      <c r="S1101" s="201">
        <v>0</v>
      </c>
      <c r="T1101" s="202">
        <f>S1101*H1101</f>
        <v>0</v>
      </c>
      <c r="U1101" s="35"/>
      <c r="V1101" s="35"/>
      <c r="W1101" s="35"/>
      <c r="X1101" s="35"/>
      <c r="Y1101" s="35"/>
      <c r="Z1101" s="35"/>
      <c r="AA1101" s="35"/>
      <c r="AB1101" s="35"/>
      <c r="AC1101" s="35"/>
      <c r="AD1101" s="35"/>
      <c r="AE1101" s="35"/>
      <c r="AR1101" s="203" t="s">
        <v>350</v>
      </c>
      <c r="AT1101" s="203" t="s">
        <v>152</v>
      </c>
      <c r="AU1101" s="203" t="s">
        <v>85</v>
      </c>
      <c r="AY1101" s="18" t="s">
        <v>150</v>
      </c>
      <c r="BE1101" s="204">
        <f>IF(N1101="základní",J1101,0)</f>
        <v>0</v>
      </c>
      <c r="BF1101" s="204">
        <f>IF(N1101="snížená",J1101,0)</f>
        <v>0</v>
      </c>
      <c r="BG1101" s="204">
        <f>IF(N1101="zákl. přenesená",J1101,0)</f>
        <v>0</v>
      </c>
      <c r="BH1101" s="204">
        <f>IF(N1101="sníž. přenesená",J1101,0)</f>
        <v>0</v>
      </c>
      <c r="BI1101" s="204">
        <f>IF(N1101="nulová",J1101,0)</f>
        <v>0</v>
      </c>
      <c r="BJ1101" s="18" t="s">
        <v>83</v>
      </c>
      <c r="BK1101" s="204">
        <f>ROUND(I1101*H1101,2)</f>
        <v>0</v>
      </c>
      <c r="BL1101" s="18" t="s">
        <v>350</v>
      </c>
      <c r="BM1101" s="203" t="s">
        <v>1531</v>
      </c>
    </row>
    <row r="1102" spans="1:65" s="2" customFormat="1" ht="29.25">
      <c r="A1102" s="35"/>
      <c r="B1102" s="36"/>
      <c r="C1102" s="37"/>
      <c r="D1102" s="205" t="s">
        <v>159</v>
      </c>
      <c r="E1102" s="37"/>
      <c r="F1102" s="206" t="s">
        <v>1532</v>
      </c>
      <c r="G1102" s="37"/>
      <c r="H1102" s="37"/>
      <c r="I1102" s="207"/>
      <c r="J1102" s="37"/>
      <c r="K1102" s="37"/>
      <c r="L1102" s="40"/>
      <c r="M1102" s="208"/>
      <c r="N1102" s="209"/>
      <c r="O1102" s="72"/>
      <c r="P1102" s="72"/>
      <c r="Q1102" s="72"/>
      <c r="R1102" s="72"/>
      <c r="S1102" s="72"/>
      <c r="T1102" s="73"/>
      <c r="U1102" s="35"/>
      <c r="V1102" s="35"/>
      <c r="W1102" s="35"/>
      <c r="X1102" s="35"/>
      <c r="Y1102" s="35"/>
      <c r="Z1102" s="35"/>
      <c r="AA1102" s="35"/>
      <c r="AB1102" s="35"/>
      <c r="AC1102" s="35"/>
      <c r="AD1102" s="35"/>
      <c r="AE1102" s="35"/>
      <c r="AT1102" s="18" t="s">
        <v>159</v>
      </c>
      <c r="AU1102" s="18" t="s">
        <v>85</v>
      </c>
    </row>
    <row r="1103" spans="1:65" s="2" customFormat="1" ht="24.2" customHeight="1">
      <c r="A1103" s="35"/>
      <c r="B1103" s="36"/>
      <c r="C1103" s="192" t="s">
        <v>1533</v>
      </c>
      <c r="D1103" s="192" t="s">
        <v>152</v>
      </c>
      <c r="E1103" s="193" t="s">
        <v>1534</v>
      </c>
      <c r="F1103" s="194" t="s">
        <v>1535</v>
      </c>
      <c r="G1103" s="195" t="s">
        <v>171</v>
      </c>
      <c r="H1103" s="196">
        <v>0.46200000000000002</v>
      </c>
      <c r="I1103" s="197"/>
      <c r="J1103" s="198">
        <f>ROUND(I1103*H1103,2)</f>
        <v>0</v>
      </c>
      <c r="K1103" s="194" t="s">
        <v>156</v>
      </c>
      <c r="L1103" s="40"/>
      <c r="M1103" s="199" t="s">
        <v>1</v>
      </c>
      <c r="N1103" s="200" t="s">
        <v>41</v>
      </c>
      <c r="O1103" s="72"/>
      <c r="P1103" s="201">
        <f>O1103*H1103</f>
        <v>0</v>
      </c>
      <c r="Q1103" s="201">
        <v>0</v>
      </c>
      <c r="R1103" s="201">
        <f>Q1103*H1103</f>
        <v>0</v>
      </c>
      <c r="S1103" s="201">
        <v>0</v>
      </c>
      <c r="T1103" s="202">
        <f>S1103*H1103</f>
        <v>0</v>
      </c>
      <c r="U1103" s="35"/>
      <c r="V1103" s="35"/>
      <c r="W1103" s="35"/>
      <c r="X1103" s="35"/>
      <c r="Y1103" s="35"/>
      <c r="Z1103" s="35"/>
      <c r="AA1103" s="35"/>
      <c r="AB1103" s="35"/>
      <c r="AC1103" s="35"/>
      <c r="AD1103" s="35"/>
      <c r="AE1103" s="35"/>
      <c r="AR1103" s="203" t="s">
        <v>350</v>
      </c>
      <c r="AT1103" s="203" t="s">
        <v>152</v>
      </c>
      <c r="AU1103" s="203" t="s">
        <v>85</v>
      </c>
      <c r="AY1103" s="18" t="s">
        <v>150</v>
      </c>
      <c r="BE1103" s="204">
        <f>IF(N1103="základní",J1103,0)</f>
        <v>0</v>
      </c>
      <c r="BF1103" s="204">
        <f>IF(N1103="snížená",J1103,0)</f>
        <v>0</v>
      </c>
      <c r="BG1103" s="204">
        <f>IF(N1103="zákl. přenesená",J1103,0)</f>
        <v>0</v>
      </c>
      <c r="BH1103" s="204">
        <f>IF(N1103="sníž. přenesená",J1103,0)</f>
        <v>0</v>
      </c>
      <c r="BI1103" s="204">
        <f>IF(N1103="nulová",J1103,0)</f>
        <v>0</v>
      </c>
      <c r="BJ1103" s="18" t="s">
        <v>83</v>
      </c>
      <c r="BK1103" s="204">
        <f>ROUND(I1103*H1103,2)</f>
        <v>0</v>
      </c>
      <c r="BL1103" s="18" t="s">
        <v>350</v>
      </c>
      <c r="BM1103" s="203" t="s">
        <v>1536</v>
      </c>
    </row>
    <row r="1104" spans="1:65" s="2" customFormat="1" ht="29.25">
      <c r="A1104" s="35"/>
      <c r="B1104" s="36"/>
      <c r="C1104" s="37"/>
      <c r="D1104" s="205" t="s">
        <v>159</v>
      </c>
      <c r="E1104" s="37"/>
      <c r="F1104" s="206" t="s">
        <v>1537</v>
      </c>
      <c r="G1104" s="37"/>
      <c r="H1104" s="37"/>
      <c r="I1104" s="207"/>
      <c r="J1104" s="37"/>
      <c r="K1104" s="37"/>
      <c r="L1104" s="40"/>
      <c r="M1104" s="208"/>
      <c r="N1104" s="209"/>
      <c r="O1104" s="72"/>
      <c r="P1104" s="72"/>
      <c r="Q1104" s="72"/>
      <c r="R1104" s="72"/>
      <c r="S1104" s="72"/>
      <c r="T1104" s="73"/>
      <c r="U1104" s="35"/>
      <c r="V1104" s="35"/>
      <c r="W1104" s="35"/>
      <c r="X1104" s="35"/>
      <c r="Y1104" s="35"/>
      <c r="Z1104" s="35"/>
      <c r="AA1104" s="35"/>
      <c r="AB1104" s="35"/>
      <c r="AC1104" s="35"/>
      <c r="AD1104" s="35"/>
      <c r="AE1104" s="35"/>
      <c r="AT1104" s="18" t="s">
        <v>159</v>
      </c>
      <c r="AU1104" s="18" t="s">
        <v>85</v>
      </c>
    </row>
    <row r="1105" spans="1:65" s="12" customFormat="1" ht="22.9" customHeight="1">
      <c r="B1105" s="176"/>
      <c r="C1105" s="177"/>
      <c r="D1105" s="178" t="s">
        <v>75</v>
      </c>
      <c r="E1105" s="190" t="s">
        <v>1538</v>
      </c>
      <c r="F1105" s="190" t="s">
        <v>1539</v>
      </c>
      <c r="G1105" s="177"/>
      <c r="H1105" s="177"/>
      <c r="I1105" s="180"/>
      <c r="J1105" s="191">
        <f>BK1105</f>
        <v>0</v>
      </c>
      <c r="K1105" s="177"/>
      <c r="L1105" s="182"/>
      <c r="M1105" s="183"/>
      <c r="N1105" s="184"/>
      <c r="O1105" s="184"/>
      <c r="P1105" s="185">
        <f>SUM(P1106:P1119)</f>
        <v>0</v>
      </c>
      <c r="Q1105" s="184"/>
      <c r="R1105" s="185">
        <f>SUM(R1106:R1119)</f>
        <v>0.79943399999999998</v>
      </c>
      <c r="S1105" s="184"/>
      <c r="T1105" s="186">
        <f>SUM(T1106:T1119)</f>
        <v>0</v>
      </c>
      <c r="AR1105" s="187" t="s">
        <v>85</v>
      </c>
      <c r="AT1105" s="188" t="s">
        <v>75</v>
      </c>
      <c r="AU1105" s="188" t="s">
        <v>83</v>
      </c>
      <c r="AY1105" s="187" t="s">
        <v>150</v>
      </c>
      <c r="BK1105" s="189">
        <f>SUM(BK1106:BK1119)</f>
        <v>0</v>
      </c>
    </row>
    <row r="1106" spans="1:65" s="2" customFormat="1" ht="16.5" customHeight="1">
      <c r="A1106" s="35"/>
      <c r="B1106" s="36"/>
      <c r="C1106" s="192" t="s">
        <v>1540</v>
      </c>
      <c r="D1106" s="192" t="s">
        <v>152</v>
      </c>
      <c r="E1106" s="193" t="s">
        <v>1541</v>
      </c>
      <c r="F1106" s="194" t="s">
        <v>1542</v>
      </c>
      <c r="G1106" s="195" t="s">
        <v>265</v>
      </c>
      <c r="H1106" s="196">
        <v>483.96</v>
      </c>
      <c r="I1106" s="197"/>
      <c r="J1106" s="198">
        <f>ROUND(I1106*H1106,2)</f>
        <v>0</v>
      </c>
      <c r="K1106" s="194" t="s">
        <v>156</v>
      </c>
      <c r="L1106" s="40"/>
      <c r="M1106" s="199" t="s">
        <v>1</v>
      </c>
      <c r="N1106" s="200" t="s">
        <v>41</v>
      </c>
      <c r="O1106" s="72"/>
      <c r="P1106" s="201">
        <f>O1106*H1106</f>
        <v>0</v>
      </c>
      <c r="Q1106" s="201">
        <v>0</v>
      </c>
      <c r="R1106" s="201">
        <f>Q1106*H1106</f>
        <v>0</v>
      </c>
      <c r="S1106" s="201">
        <v>0</v>
      </c>
      <c r="T1106" s="202">
        <f>S1106*H1106</f>
        <v>0</v>
      </c>
      <c r="U1106" s="35"/>
      <c r="V1106" s="35"/>
      <c r="W1106" s="35"/>
      <c r="X1106" s="35"/>
      <c r="Y1106" s="35"/>
      <c r="Z1106" s="35"/>
      <c r="AA1106" s="35"/>
      <c r="AB1106" s="35"/>
      <c r="AC1106" s="35"/>
      <c r="AD1106" s="35"/>
      <c r="AE1106" s="35"/>
      <c r="AR1106" s="203" t="s">
        <v>350</v>
      </c>
      <c r="AT1106" s="203" t="s">
        <v>152</v>
      </c>
      <c r="AU1106" s="203" t="s">
        <v>85</v>
      </c>
      <c r="AY1106" s="18" t="s">
        <v>150</v>
      </c>
      <c r="BE1106" s="204">
        <f>IF(N1106="základní",J1106,0)</f>
        <v>0</v>
      </c>
      <c r="BF1106" s="204">
        <f>IF(N1106="snížená",J1106,0)</f>
        <v>0</v>
      </c>
      <c r="BG1106" s="204">
        <f>IF(N1106="zákl. přenesená",J1106,0)</f>
        <v>0</v>
      </c>
      <c r="BH1106" s="204">
        <f>IF(N1106="sníž. přenesená",J1106,0)</f>
        <v>0</v>
      </c>
      <c r="BI1106" s="204">
        <f>IF(N1106="nulová",J1106,0)</f>
        <v>0</v>
      </c>
      <c r="BJ1106" s="18" t="s">
        <v>83</v>
      </c>
      <c r="BK1106" s="204">
        <f>ROUND(I1106*H1106,2)</f>
        <v>0</v>
      </c>
      <c r="BL1106" s="18" t="s">
        <v>350</v>
      </c>
      <c r="BM1106" s="203" t="s">
        <v>1543</v>
      </c>
    </row>
    <row r="1107" spans="1:65" s="2" customFormat="1">
      <c r="A1107" s="35"/>
      <c r="B1107" s="36"/>
      <c r="C1107" s="37"/>
      <c r="D1107" s="205" t="s">
        <v>159</v>
      </c>
      <c r="E1107" s="37"/>
      <c r="F1107" s="206" t="s">
        <v>1544</v>
      </c>
      <c r="G1107" s="37"/>
      <c r="H1107" s="37"/>
      <c r="I1107" s="207"/>
      <c r="J1107" s="37"/>
      <c r="K1107" s="37"/>
      <c r="L1107" s="40"/>
      <c r="M1107" s="208"/>
      <c r="N1107" s="209"/>
      <c r="O1107" s="72"/>
      <c r="P1107" s="72"/>
      <c r="Q1107" s="72"/>
      <c r="R1107" s="72"/>
      <c r="S1107" s="72"/>
      <c r="T1107" s="73"/>
      <c r="U1107" s="35"/>
      <c r="V1107" s="35"/>
      <c r="W1107" s="35"/>
      <c r="X1107" s="35"/>
      <c r="Y1107" s="35"/>
      <c r="Z1107" s="35"/>
      <c r="AA1107" s="35"/>
      <c r="AB1107" s="35"/>
      <c r="AC1107" s="35"/>
      <c r="AD1107" s="35"/>
      <c r="AE1107" s="35"/>
      <c r="AT1107" s="18" t="s">
        <v>159</v>
      </c>
      <c r="AU1107" s="18" t="s">
        <v>85</v>
      </c>
    </row>
    <row r="1108" spans="1:65" s="2" customFormat="1" ht="21.75" customHeight="1">
      <c r="A1108" s="35"/>
      <c r="B1108" s="36"/>
      <c r="C1108" s="192" t="s">
        <v>1545</v>
      </c>
      <c r="D1108" s="192" t="s">
        <v>152</v>
      </c>
      <c r="E1108" s="193" t="s">
        <v>1546</v>
      </c>
      <c r="F1108" s="194" t="s">
        <v>1547</v>
      </c>
      <c r="G1108" s="195" t="s">
        <v>265</v>
      </c>
      <c r="H1108" s="196">
        <v>483.96</v>
      </c>
      <c r="I1108" s="197"/>
      <c r="J1108" s="198">
        <f>ROUND(I1108*H1108,2)</f>
        <v>0</v>
      </c>
      <c r="K1108" s="194" t="s">
        <v>156</v>
      </c>
      <c r="L1108" s="40"/>
      <c r="M1108" s="199" t="s">
        <v>1</v>
      </c>
      <c r="N1108" s="200" t="s">
        <v>41</v>
      </c>
      <c r="O1108" s="72"/>
      <c r="P1108" s="201">
        <f>O1108*H1108</f>
        <v>0</v>
      </c>
      <c r="Q1108" s="201">
        <v>5.5000000000000003E-4</v>
      </c>
      <c r="R1108" s="201">
        <f>Q1108*H1108</f>
        <v>0.26617800000000003</v>
      </c>
      <c r="S1108" s="201">
        <v>0</v>
      </c>
      <c r="T1108" s="202">
        <f>S1108*H1108</f>
        <v>0</v>
      </c>
      <c r="U1108" s="35"/>
      <c r="V1108" s="35"/>
      <c r="W1108" s="35"/>
      <c r="X1108" s="35"/>
      <c r="Y1108" s="35"/>
      <c r="Z1108" s="35"/>
      <c r="AA1108" s="35"/>
      <c r="AB1108" s="35"/>
      <c r="AC1108" s="35"/>
      <c r="AD1108" s="35"/>
      <c r="AE1108" s="35"/>
      <c r="AR1108" s="203" t="s">
        <v>350</v>
      </c>
      <c r="AT1108" s="203" t="s">
        <v>152</v>
      </c>
      <c r="AU1108" s="203" t="s">
        <v>85</v>
      </c>
      <c r="AY1108" s="18" t="s">
        <v>150</v>
      </c>
      <c r="BE1108" s="204">
        <f>IF(N1108="základní",J1108,0)</f>
        <v>0</v>
      </c>
      <c r="BF1108" s="204">
        <f>IF(N1108="snížená",J1108,0)</f>
        <v>0</v>
      </c>
      <c r="BG1108" s="204">
        <f>IF(N1108="zákl. přenesená",J1108,0)</f>
        <v>0</v>
      </c>
      <c r="BH1108" s="204">
        <f>IF(N1108="sníž. přenesená",J1108,0)</f>
        <v>0</v>
      </c>
      <c r="BI1108" s="204">
        <f>IF(N1108="nulová",J1108,0)</f>
        <v>0</v>
      </c>
      <c r="BJ1108" s="18" t="s">
        <v>83</v>
      </c>
      <c r="BK1108" s="204">
        <f>ROUND(I1108*H1108,2)</f>
        <v>0</v>
      </c>
      <c r="BL1108" s="18" t="s">
        <v>350</v>
      </c>
      <c r="BM1108" s="203" t="s">
        <v>1548</v>
      </c>
    </row>
    <row r="1109" spans="1:65" s="2" customFormat="1">
      <c r="A1109" s="35"/>
      <c r="B1109" s="36"/>
      <c r="C1109" s="37"/>
      <c r="D1109" s="205" t="s">
        <v>159</v>
      </c>
      <c r="E1109" s="37"/>
      <c r="F1109" s="206" t="s">
        <v>1549</v>
      </c>
      <c r="G1109" s="37"/>
      <c r="H1109" s="37"/>
      <c r="I1109" s="207"/>
      <c r="J1109" s="37"/>
      <c r="K1109" s="37"/>
      <c r="L1109" s="40"/>
      <c r="M1109" s="208"/>
      <c r="N1109" s="209"/>
      <c r="O1109" s="72"/>
      <c r="P1109" s="72"/>
      <c r="Q1109" s="72"/>
      <c r="R1109" s="72"/>
      <c r="S1109" s="72"/>
      <c r="T1109" s="73"/>
      <c r="U1109" s="35"/>
      <c r="V1109" s="35"/>
      <c r="W1109" s="35"/>
      <c r="X1109" s="35"/>
      <c r="Y1109" s="35"/>
      <c r="Z1109" s="35"/>
      <c r="AA1109" s="35"/>
      <c r="AB1109" s="35"/>
      <c r="AC1109" s="35"/>
      <c r="AD1109" s="35"/>
      <c r="AE1109" s="35"/>
      <c r="AT1109" s="18" t="s">
        <v>159</v>
      </c>
      <c r="AU1109" s="18" t="s">
        <v>85</v>
      </c>
    </row>
    <row r="1110" spans="1:65" s="2" customFormat="1" ht="24.2" customHeight="1">
      <c r="A1110" s="35"/>
      <c r="B1110" s="36"/>
      <c r="C1110" s="192" t="s">
        <v>1550</v>
      </c>
      <c r="D1110" s="192" t="s">
        <v>152</v>
      </c>
      <c r="E1110" s="193" t="s">
        <v>1551</v>
      </c>
      <c r="F1110" s="194" t="s">
        <v>1552</v>
      </c>
      <c r="G1110" s="195" t="s">
        <v>265</v>
      </c>
      <c r="H1110" s="196">
        <v>484.96</v>
      </c>
      <c r="I1110" s="197"/>
      <c r="J1110" s="198">
        <f>ROUND(I1110*H1110,2)</f>
        <v>0</v>
      </c>
      <c r="K1110" s="194" t="s">
        <v>156</v>
      </c>
      <c r="L1110" s="40"/>
      <c r="M1110" s="199" t="s">
        <v>1</v>
      </c>
      <c r="N1110" s="200" t="s">
        <v>41</v>
      </c>
      <c r="O1110" s="72"/>
      <c r="P1110" s="201">
        <f>O1110*H1110</f>
        <v>0</v>
      </c>
      <c r="Q1110" s="201">
        <v>0</v>
      </c>
      <c r="R1110" s="201">
        <f>Q1110*H1110</f>
        <v>0</v>
      </c>
      <c r="S1110" s="201">
        <v>0</v>
      </c>
      <c r="T1110" s="202">
        <f>S1110*H1110</f>
        <v>0</v>
      </c>
      <c r="U1110" s="35"/>
      <c r="V1110" s="35"/>
      <c r="W1110" s="35"/>
      <c r="X1110" s="35"/>
      <c r="Y1110" s="35"/>
      <c r="Z1110" s="35"/>
      <c r="AA1110" s="35"/>
      <c r="AB1110" s="35"/>
      <c r="AC1110" s="35"/>
      <c r="AD1110" s="35"/>
      <c r="AE1110" s="35"/>
      <c r="AR1110" s="203" t="s">
        <v>350</v>
      </c>
      <c r="AT1110" s="203" t="s">
        <v>152</v>
      </c>
      <c r="AU1110" s="203" t="s">
        <v>85</v>
      </c>
      <c r="AY1110" s="18" t="s">
        <v>150</v>
      </c>
      <c r="BE1110" s="204">
        <f>IF(N1110="základní",J1110,0)</f>
        <v>0</v>
      </c>
      <c r="BF1110" s="204">
        <f>IF(N1110="snížená",J1110,0)</f>
        <v>0</v>
      </c>
      <c r="BG1110" s="204">
        <f>IF(N1110="zákl. přenesená",J1110,0)</f>
        <v>0</v>
      </c>
      <c r="BH1110" s="204">
        <f>IF(N1110="sníž. přenesená",J1110,0)</f>
        <v>0</v>
      </c>
      <c r="BI1110" s="204">
        <f>IF(N1110="nulová",J1110,0)</f>
        <v>0</v>
      </c>
      <c r="BJ1110" s="18" t="s">
        <v>83</v>
      </c>
      <c r="BK1110" s="204">
        <f>ROUND(I1110*H1110,2)</f>
        <v>0</v>
      </c>
      <c r="BL1110" s="18" t="s">
        <v>350</v>
      </c>
      <c r="BM1110" s="203" t="s">
        <v>1553</v>
      </c>
    </row>
    <row r="1111" spans="1:65" s="2" customFormat="1" ht="19.5">
      <c r="A1111" s="35"/>
      <c r="B1111" s="36"/>
      <c r="C1111" s="37"/>
      <c r="D1111" s="205" t="s">
        <v>159</v>
      </c>
      <c r="E1111" s="37"/>
      <c r="F1111" s="206" t="s">
        <v>1554</v>
      </c>
      <c r="G1111" s="37"/>
      <c r="H1111" s="37"/>
      <c r="I1111" s="207"/>
      <c r="J1111" s="37"/>
      <c r="K1111" s="37"/>
      <c r="L1111" s="40"/>
      <c r="M1111" s="208"/>
      <c r="N1111" s="209"/>
      <c r="O1111" s="72"/>
      <c r="P1111" s="72"/>
      <c r="Q1111" s="72"/>
      <c r="R1111" s="72"/>
      <c r="S1111" s="72"/>
      <c r="T1111" s="73"/>
      <c r="U1111" s="35"/>
      <c r="V1111" s="35"/>
      <c r="W1111" s="35"/>
      <c r="X1111" s="35"/>
      <c r="Y1111" s="35"/>
      <c r="Z1111" s="35"/>
      <c r="AA1111" s="35"/>
      <c r="AB1111" s="35"/>
      <c r="AC1111" s="35"/>
      <c r="AD1111" s="35"/>
      <c r="AE1111" s="35"/>
      <c r="AT1111" s="18" t="s">
        <v>159</v>
      </c>
      <c r="AU1111" s="18" t="s">
        <v>85</v>
      </c>
    </row>
    <row r="1112" spans="1:65" s="2" customFormat="1" ht="16.5" customHeight="1">
      <c r="A1112" s="35"/>
      <c r="B1112" s="36"/>
      <c r="C1112" s="192" t="s">
        <v>1555</v>
      </c>
      <c r="D1112" s="192" t="s">
        <v>152</v>
      </c>
      <c r="E1112" s="193" t="s">
        <v>1556</v>
      </c>
      <c r="F1112" s="194" t="s">
        <v>1557</v>
      </c>
      <c r="G1112" s="195" t="s">
        <v>265</v>
      </c>
      <c r="H1112" s="196">
        <v>484.96</v>
      </c>
      <c r="I1112" s="197"/>
      <c r="J1112" s="198">
        <f>ROUND(I1112*H1112,2)</f>
        <v>0</v>
      </c>
      <c r="K1112" s="194" t="s">
        <v>156</v>
      </c>
      <c r="L1112" s="40"/>
      <c r="M1112" s="199" t="s">
        <v>1</v>
      </c>
      <c r="N1112" s="200" t="s">
        <v>41</v>
      </c>
      <c r="O1112" s="72"/>
      <c r="P1112" s="201">
        <f>O1112*H1112</f>
        <v>0</v>
      </c>
      <c r="Q1112" s="201">
        <v>8.9999999999999998E-4</v>
      </c>
      <c r="R1112" s="201">
        <f>Q1112*H1112</f>
        <v>0.43646399999999996</v>
      </c>
      <c r="S1112" s="201">
        <v>0</v>
      </c>
      <c r="T1112" s="202">
        <f>S1112*H1112</f>
        <v>0</v>
      </c>
      <c r="U1112" s="35"/>
      <c r="V1112" s="35"/>
      <c r="W1112" s="35"/>
      <c r="X1112" s="35"/>
      <c r="Y1112" s="35"/>
      <c r="Z1112" s="35"/>
      <c r="AA1112" s="35"/>
      <c r="AB1112" s="35"/>
      <c r="AC1112" s="35"/>
      <c r="AD1112" s="35"/>
      <c r="AE1112" s="35"/>
      <c r="AR1112" s="203" t="s">
        <v>350</v>
      </c>
      <c r="AT1112" s="203" t="s">
        <v>152</v>
      </c>
      <c r="AU1112" s="203" t="s">
        <v>85</v>
      </c>
      <c r="AY1112" s="18" t="s">
        <v>150</v>
      </c>
      <c r="BE1112" s="204">
        <f>IF(N1112="základní",J1112,0)</f>
        <v>0</v>
      </c>
      <c r="BF1112" s="204">
        <f>IF(N1112="snížená",J1112,0)</f>
        <v>0</v>
      </c>
      <c r="BG1112" s="204">
        <f>IF(N1112="zákl. přenesená",J1112,0)</f>
        <v>0</v>
      </c>
      <c r="BH1112" s="204">
        <f>IF(N1112="sníž. přenesená",J1112,0)</f>
        <v>0</v>
      </c>
      <c r="BI1112" s="204">
        <f>IF(N1112="nulová",J1112,0)</f>
        <v>0</v>
      </c>
      <c r="BJ1112" s="18" t="s">
        <v>83</v>
      </c>
      <c r="BK1112" s="204">
        <f>ROUND(I1112*H1112,2)</f>
        <v>0</v>
      </c>
      <c r="BL1112" s="18" t="s">
        <v>350</v>
      </c>
      <c r="BM1112" s="203" t="s">
        <v>1558</v>
      </c>
    </row>
    <row r="1113" spans="1:65" s="2" customFormat="1">
      <c r="A1113" s="35"/>
      <c r="B1113" s="36"/>
      <c r="C1113" s="37"/>
      <c r="D1113" s="205" t="s">
        <v>159</v>
      </c>
      <c r="E1113" s="37"/>
      <c r="F1113" s="206" t="s">
        <v>1559</v>
      </c>
      <c r="G1113" s="37"/>
      <c r="H1113" s="37"/>
      <c r="I1113" s="207"/>
      <c r="J1113" s="37"/>
      <c r="K1113" s="37"/>
      <c r="L1113" s="40"/>
      <c r="M1113" s="208"/>
      <c r="N1113" s="209"/>
      <c r="O1113" s="72"/>
      <c r="P1113" s="72"/>
      <c r="Q1113" s="72"/>
      <c r="R1113" s="72"/>
      <c r="S1113" s="72"/>
      <c r="T1113" s="73"/>
      <c r="U1113" s="35"/>
      <c r="V1113" s="35"/>
      <c r="W1113" s="35"/>
      <c r="X1113" s="35"/>
      <c r="Y1113" s="35"/>
      <c r="Z1113" s="35"/>
      <c r="AA1113" s="35"/>
      <c r="AB1113" s="35"/>
      <c r="AC1113" s="35"/>
      <c r="AD1113" s="35"/>
      <c r="AE1113" s="35"/>
      <c r="AT1113" s="18" t="s">
        <v>159</v>
      </c>
      <c r="AU1113" s="18" t="s">
        <v>85</v>
      </c>
    </row>
    <row r="1114" spans="1:65" s="2" customFormat="1" ht="16.5" customHeight="1">
      <c r="A1114" s="35"/>
      <c r="B1114" s="36"/>
      <c r="C1114" s="192" t="s">
        <v>1560</v>
      </c>
      <c r="D1114" s="192" t="s">
        <v>152</v>
      </c>
      <c r="E1114" s="193" t="s">
        <v>1561</v>
      </c>
      <c r="F1114" s="194" t="s">
        <v>1562</v>
      </c>
      <c r="G1114" s="195" t="s">
        <v>265</v>
      </c>
      <c r="H1114" s="196">
        <v>483.96</v>
      </c>
      <c r="I1114" s="197"/>
      <c r="J1114" s="198">
        <f>ROUND(I1114*H1114,2)</f>
        <v>0</v>
      </c>
      <c r="K1114" s="194" t="s">
        <v>156</v>
      </c>
      <c r="L1114" s="40"/>
      <c r="M1114" s="199" t="s">
        <v>1</v>
      </c>
      <c r="N1114" s="200" t="s">
        <v>41</v>
      </c>
      <c r="O1114" s="72"/>
      <c r="P1114" s="201">
        <f>O1114*H1114</f>
        <v>0</v>
      </c>
      <c r="Q1114" s="201">
        <v>2.0000000000000001E-4</v>
      </c>
      <c r="R1114" s="201">
        <f>Q1114*H1114</f>
        <v>9.6792000000000003E-2</v>
      </c>
      <c r="S1114" s="201">
        <v>0</v>
      </c>
      <c r="T1114" s="202">
        <f>S1114*H1114</f>
        <v>0</v>
      </c>
      <c r="U1114" s="35"/>
      <c r="V1114" s="35"/>
      <c r="W1114" s="35"/>
      <c r="X1114" s="35"/>
      <c r="Y1114" s="35"/>
      <c r="Z1114" s="35"/>
      <c r="AA1114" s="35"/>
      <c r="AB1114" s="35"/>
      <c r="AC1114" s="35"/>
      <c r="AD1114" s="35"/>
      <c r="AE1114" s="35"/>
      <c r="AR1114" s="203" t="s">
        <v>350</v>
      </c>
      <c r="AT1114" s="203" t="s">
        <v>152</v>
      </c>
      <c r="AU1114" s="203" t="s">
        <v>85</v>
      </c>
      <c r="AY1114" s="18" t="s">
        <v>150</v>
      </c>
      <c r="BE1114" s="204">
        <f>IF(N1114="základní",J1114,0)</f>
        <v>0</v>
      </c>
      <c r="BF1114" s="204">
        <f>IF(N1114="snížená",J1114,0)</f>
        <v>0</v>
      </c>
      <c r="BG1114" s="204">
        <f>IF(N1114="zákl. přenesená",J1114,0)</f>
        <v>0</v>
      </c>
      <c r="BH1114" s="204">
        <f>IF(N1114="sníž. přenesená",J1114,0)</f>
        <v>0</v>
      </c>
      <c r="BI1114" s="204">
        <f>IF(N1114="nulová",J1114,0)</f>
        <v>0</v>
      </c>
      <c r="BJ1114" s="18" t="s">
        <v>83</v>
      </c>
      <c r="BK1114" s="204">
        <f>ROUND(I1114*H1114,2)</f>
        <v>0</v>
      </c>
      <c r="BL1114" s="18" t="s">
        <v>350</v>
      </c>
      <c r="BM1114" s="203" t="s">
        <v>1563</v>
      </c>
    </row>
    <row r="1115" spans="1:65" s="2" customFormat="1">
      <c r="A1115" s="35"/>
      <c r="B1115" s="36"/>
      <c r="C1115" s="37"/>
      <c r="D1115" s="205" t="s">
        <v>159</v>
      </c>
      <c r="E1115" s="37"/>
      <c r="F1115" s="206" t="s">
        <v>1564</v>
      </c>
      <c r="G1115" s="37"/>
      <c r="H1115" s="37"/>
      <c r="I1115" s="207"/>
      <c r="J1115" s="37"/>
      <c r="K1115" s="37"/>
      <c r="L1115" s="40"/>
      <c r="M1115" s="208"/>
      <c r="N1115" s="209"/>
      <c r="O1115" s="72"/>
      <c r="P1115" s="72"/>
      <c r="Q1115" s="72"/>
      <c r="R1115" s="72"/>
      <c r="S1115" s="72"/>
      <c r="T1115" s="73"/>
      <c r="U1115" s="35"/>
      <c r="V1115" s="35"/>
      <c r="W1115" s="35"/>
      <c r="X1115" s="35"/>
      <c r="Y1115" s="35"/>
      <c r="Z1115" s="35"/>
      <c r="AA1115" s="35"/>
      <c r="AB1115" s="35"/>
      <c r="AC1115" s="35"/>
      <c r="AD1115" s="35"/>
      <c r="AE1115" s="35"/>
      <c r="AT1115" s="18" t="s">
        <v>159</v>
      </c>
      <c r="AU1115" s="18" t="s">
        <v>85</v>
      </c>
    </row>
    <row r="1116" spans="1:65" s="2" customFormat="1" ht="24.2" customHeight="1">
      <c r="A1116" s="35"/>
      <c r="B1116" s="36"/>
      <c r="C1116" s="192" t="s">
        <v>1565</v>
      </c>
      <c r="D1116" s="192" t="s">
        <v>152</v>
      </c>
      <c r="E1116" s="193" t="s">
        <v>1566</v>
      </c>
      <c r="F1116" s="194" t="s">
        <v>1567</v>
      </c>
      <c r="G1116" s="195" t="s">
        <v>171</v>
      </c>
      <c r="H1116" s="196">
        <v>0.79900000000000004</v>
      </c>
      <c r="I1116" s="197"/>
      <c r="J1116" s="198">
        <f>ROUND(I1116*H1116,2)</f>
        <v>0</v>
      </c>
      <c r="K1116" s="194" t="s">
        <v>156</v>
      </c>
      <c r="L1116" s="40"/>
      <c r="M1116" s="199" t="s">
        <v>1</v>
      </c>
      <c r="N1116" s="200" t="s">
        <v>41</v>
      </c>
      <c r="O1116" s="72"/>
      <c r="P1116" s="201">
        <f>O1116*H1116</f>
        <v>0</v>
      </c>
      <c r="Q1116" s="201">
        <v>0</v>
      </c>
      <c r="R1116" s="201">
        <f>Q1116*H1116</f>
        <v>0</v>
      </c>
      <c r="S1116" s="201">
        <v>0</v>
      </c>
      <c r="T1116" s="202">
        <f>S1116*H1116</f>
        <v>0</v>
      </c>
      <c r="U1116" s="35"/>
      <c r="V1116" s="35"/>
      <c r="W1116" s="35"/>
      <c r="X1116" s="35"/>
      <c r="Y1116" s="35"/>
      <c r="Z1116" s="35"/>
      <c r="AA1116" s="35"/>
      <c r="AB1116" s="35"/>
      <c r="AC1116" s="35"/>
      <c r="AD1116" s="35"/>
      <c r="AE1116" s="35"/>
      <c r="AR1116" s="203" t="s">
        <v>350</v>
      </c>
      <c r="AT1116" s="203" t="s">
        <v>152</v>
      </c>
      <c r="AU1116" s="203" t="s">
        <v>85</v>
      </c>
      <c r="AY1116" s="18" t="s">
        <v>150</v>
      </c>
      <c r="BE1116" s="204">
        <f>IF(N1116="základní",J1116,0)</f>
        <v>0</v>
      </c>
      <c r="BF1116" s="204">
        <f>IF(N1116="snížená",J1116,0)</f>
        <v>0</v>
      </c>
      <c r="BG1116" s="204">
        <f>IF(N1116="zákl. přenesená",J1116,0)</f>
        <v>0</v>
      </c>
      <c r="BH1116" s="204">
        <f>IF(N1116="sníž. přenesená",J1116,0)</f>
        <v>0</v>
      </c>
      <c r="BI1116" s="204">
        <f>IF(N1116="nulová",J1116,0)</f>
        <v>0</v>
      </c>
      <c r="BJ1116" s="18" t="s">
        <v>83</v>
      </c>
      <c r="BK1116" s="204">
        <f>ROUND(I1116*H1116,2)</f>
        <v>0</v>
      </c>
      <c r="BL1116" s="18" t="s">
        <v>350</v>
      </c>
      <c r="BM1116" s="203" t="s">
        <v>1568</v>
      </c>
    </row>
    <row r="1117" spans="1:65" s="2" customFormat="1" ht="29.25">
      <c r="A1117" s="35"/>
      <c r="B1117" s="36"/>
      <c r="C1117" s="37"/>
      <c r="D1117" s="205" t="s">
        <v>159</v>
      </c>
      <c r="E1117" s="37"/>
      <c r="F1117" s="206" t="s">
        <v>1569</v>
      </c>
      <c r="G1117" s="37"/>
      <c r="H1117" s="37"/>
      <c r="I1117" s="207"/>
      <c r="J1117" s="37"/>
      <c r="K1117" s="37"/>
      <c r="L1117" s="40"/>
      <c r="M1117" s="208"/>
      <c r="N1117" s="209"/>
      <c r="O1117" s="72"/>
      <c r="P1117" s="72"/>
      <c r="Q1117" s="72"/>
      <c r="R1117" s="72"/>
      <c r="S1117" s="72"/>
      <c r="T1117" s="73"/>
      <c r="U1117" s="35"/>
      <c r="V1117" s="35"/>
      <c r="W1117" s="35"/>
      <c r="X1117" s="35"/>
      <c r="Y1117" s="35"/>
      <c r="Z1117" s="35"/>
      <c r="AA1117" s="35"/>
      <c r="AB1117" s="35"/>
      <c r="AC1117" s="35"/>
      <c r="AD1117" s="35"/>
      <c r="AE1117" s="35"/>
      <c r="AT1117" s="18" t="s">
        <v>159</v>
      </c>
      <c r="AU1117" s="18" t="s">
        <v>85</v>
      </c>
    </row>
    <row r="1118" spans="1:65" s="2" customFormat="1" ht="24.2" customHeight="1">
      <c r="A1118" s="35"/>
      <c r="B1118" s="36"/>
      <c r="C1118" s="192" t="s">
        <v>1570</v>
      </c>
      <c r="D1118" s="192" t="s">
        <v>152</v>
      </c>
      <c r="E1118" s="193" t="s">
        <v>1571</v>
      </c>
      <c r="F1118" s="194" t="s">
        <v>1572</v>
      </c>
      <c r="G1118" s="195" t="s">
        <v>171</v>
      </c>
      <c r="H1118" s="196">
        <v>0.79900000000000004</v>
      </c>
      <c r="I1118" s="197"/>
      <c r="J1118" s="198">
        <f>ROUND(I1118*H1118,2)</f>
        <v>0</v>
      </c>
      <c r="K1118" s="194" t="s">
        <v>156</v>
      </c>
      <c r="L1118" s="40"/>
      <c r="M1118" s="199" t="s">
        <v>1</v>
      </c>
      <c r="N1118" s="200" t="s">
        <v>41</v>
      </c>
      <c r="O1118" s="72"/>
      <c r="P1118" s="201">
        <f>O1118*H1118</f>
        <v>0</v>
      </c>
      <c r="Q1118" s="201">
        <v>0</v>
      </c>
      <c r="R1118" s="201">
        <f>Q1118*H1118</f>
        <v>0</v>
      </c>
      <c r="S1118" s="201">
        <v>0</v>
      </c>
      <c r="T1118" s="202">
        <f>S1118*H1118</f>
        <v>0</v>
      </c>
      <c r="U1118" s="35"/>
      <c r="V1118" s="35"/>
      <c r="W1118" s="35"/>
      <c r="X1118" s="35"/>
      <c r="Y1118" s="35"/>
      <c r="Z1118" s="35"/>
      <c r="AA1118" s="35"/>
      <c r="AB1118" s="35"/>
      <c r="AC1118" s="35"/>
      <c r="AD1118" s="35"/>
      <c r="AE1118" s="35"/>
      <c r="AR1118" s="203" t="s">
        <v>350</v>
      </c>
      <c r="AT1118" s="203" t="s">
        <v>152</v>
      </c>
      <c r="AU1118" s="203" t="s">
        <v>85</v>
      </c>
      <c r="AY1118" s="18" t="s">
        <v>150</v>
      </c>
      <c r="BE1118" s="204">
        <f>IF(N1118="základní",J1118,0)</f>
        <v>0</v>
      </c>
      <c r="BF1118" s="204">
        <f>IF(N1118="snížená",J1118,0)</f>
        <v>0</v>
      </c>
      <c r="BG1118" s="204">
        <f>IF(N1118="zákl. přenesená",J1118,0)</f>
        <v>0</v>
      </c>
      <c r="BH1118" s="204">
        <f>IF(N1118="sníž. přenesená",J1118,0)</f>
        <v>0</v>
      </c>
      <c r="BI1118" s="204">
        <f>IF(N1118="nulová",J1118,0)</f>
        <v>0</v>
      </c>
      <c r="BJ1118" s="18" t="s">
        <v>83</v>
      </c>
      <c r="BK1118" s="204">
        <f>ROUND(I1118*H1118,2)</f>
        <v>0</v>
      </c>
      <c r="BL1118" s="18" t="s">
        <v>350</v>
      </c>
      <c r="BM1118" s="203" t="s">
        <v>1573</v>
      </c>
    </row>
    <row r="1119" spans="1:65" s="2" customFormat="1" ht="29.25">
      <c r="A1119" s="35"/>
      <c r="B1119" s="36"/>
      <c r="C1119" s="37"/>
      <c r="D1119" s="205" t="s">
        <v>159</v>
      </c>
      <c r="E1119" s="37"/>
      <c r="F1119" s="206" t="s">
        <v>1574</v>
      </c>
      <c r="G1119" s="37"/>
      <c r="H1119" s="37"/>
      <c r="I1119" s="207"/>
      <c r="J1119" s="37"/>
      <c r="K1119" s="37"/>
      <c r="L1119" s="40"/>
      <c r="M1119" s="208"/>
      <c r="N1119" s="209"/>
      <c r="O1119" s="72"/>
      <c r="P1119" s="72"/>
      <c r="Q1119" s="72"/>
      <c r="R1119" s="72"/>
      <c r="S1119" s="72"/>
      <c r="T1119" s="73"/>
      <c r="U1119" s="35"/>
      <c r="V1119" s="35"/>
      <c r="W1119" s="35"/>
      <c r="X1119" s="35"/>
      <c r="Y1119" s="35"/>
      <c r="Z1119" s="35"/>
      <c r="AA1119" s="35"/>
      <c r="AB1119" s="35"/>
      <c r="AC1119" s="35"/>
      <c r="AD1119" s="35"/>
      <c r="AE1119" s="35"/>
      <c r="AT1119" s="18" t="s">
        <v>159</v>
      </c>
      <c r="AU1119" s="18" t="s">
        <v>85</v>
      </c>
    </row>
    <row r="1120" spans="1:65" s="12" customFormat="1" ht="22.9" customHeight="1">
      <c r="B1120" s="176"/>
      <c r="C1120" s="177"/>
      <c r="D1120" s="178" t="s">
        <v>75</v>
      </c>
      <c r="E1120" s="190" t="s">
        <v>1575</v>
      </c>
      <c r="F1120" s="190" t="s">
        <v>1576</v>
      </c>
      <c r="G1120" s="177"/>
      <c r="H1120" s="177"/>
      <c r="I1120" s="180"/>
      <c r="J1120" s="191">
        <f>BK1120</f>
        <v>0</v>
      </c>
      <c r="K1120" s="177"/>
      <c r="L1120" s="182"/>
      <c r="M1120" s="183"/>
      <c r="N1120" s="184"/>
      <c r="O1120" s="184"/>
      <c r="P1120" s="185">
        <f>SUM(P1121:P1298)</f>
        <v>0</v>
      </c>
      <c r="Q1120" s="184"/>
      <c r="R1120" s="185">
        <f>SUM(R1121:R1298)</f>
        <v>3.7070449999999999</v>
      </c>
      <c r="S1120" s="184"/>
      <c r="T1120" s="186">
        <f>SUM(T1121:T1298)</f>
        <v>4.3364960000000004</v>
      </c>
      <c r="AR1120" s="187" t="s">
        <v>85</v>
      </c>
      <c r="AT1120" s="188" t="s">
        <v>75</v>
      </c>
      <c r="AU1120" s="188" t="s">
        <v>83</v>
      </c>
      <c r="AY1120" s="187" t="s">
        <v>150</v>
      </c>
      <c r="BK1120" s="189">
        <f>SUM(BK1121:BK1298)</f>
        <v>0</v>
      </c>
    </row>
    <row r="1121" spans="1:65" s="2" customFormat="1" ht="16.5" customHeight="1">
      <c r="A1121" s="35"/>
      <c r="B1121" s="36"/>
      <c r="C1121" s="192" t="s">
        <v>1577</v>
      </c>
      <c r="D1121" s="192" t="s">
        <v>152</v>
      </c>
      <c r="E1121" s="193" t="s">
        <v>1578</v>
      </c>
      <c r="F1121" s="194" t="s">
        <v>1579</v>
      </c>
      <c r="G1121" s="195" t="s">
        <v>265</v>
      </c>
      <c r="H1121" s="196">
        <v>143.006</v>
      </c>
      <c r="I1121" s="197"/>
      <c r="J1121" s="198">
        <f>ROUND(I1121*H1121,2)</f>
        <v>0</v>
      </c>
      <c r="K1121" s="194" t="s">
        <v>156</v>
      </c>
      <c r="L1121" s="40"/>
      <c r="M1121" s="199" t="s">
        <v>1</v>
      </c>
      <c r="N1121" s="200" t="s">
        <v>41</v>
      </c>
      <c r="O1121" s="72"/>
      <c r="P1121" s="201">
        <f>O1121*H1121</f>
        <v>0</v>
      </c>
      <c r="Q1121" s="201">
        <v>0</v>
      </c>
      <c r="R1121" s="201">
        <f>Q1121*H1121</f>
        <v>0</v>
      </c>
      <c r="S1121" s="201">
        <v>0</v>
      </c>
      <c r="T1121" s="202">
        <f>S1121*H1121</f>
        <v>0</v>
      </c>
      <c r="U1121" s="35"/>
      <c r="V1121" s="35"/>
      <c r="W1121" s="35"/>
      <c r="X1121" s="35"/>
      <c r="Y1121" s="35"/>
      <c r="Z1121" s="35"/>
      <c r="AA1121" s="35"/>
      <c r="AB1121" s="35"/>
      <c r="AC1121" s="35"/>
      <c r="AD1121" s="35"/>
      <c r="AE1121" s="35"/>
      <c r="AR1121" s="203" t="s">
        <v>350</v>
      </c>
      <c r="AT1121" s="203" t="s">
        <v>152</v>
      </c>
      <c r="AU1121" s="203" t="s">
        <v>85</v>
      </c>
      <c r="AY1121" s="18" t="s">
        <v>150</v>
      </c>
      <c r="BE1121" s="204">
        <f>IF(N1121="základní",J1121,0)</f>
        <v>0</v>
      </c>
      <c r="BF1121" s="204">
        <f>IF(N1121="snížená",J1121,0)</f>
        <v>0</v>
      </c>
      <c r="BG1121" s="204">
        <f>IF(N1121="zákl. přenesená",J1121,0)</f>
        <v>0</v>
      </c>
      <c r="BH1121" s="204">
        <f>IF(N1121="sníž. přenesená",J1121,0)</f>
        <v>0</v>
      </c>
      <c r="BI1121" s="204">
        <f>IF(N1121="nulová",J1121,0)</f>
        <v>0</v>
      </c>
      <c r="BJ1121" s="18" t="s">
        <v>83</v>
      </c>
      <c r="BK1121" s="204">
        <f>ROUND(I1121*H1121,2)</f>
        <v>0</v>
      </c>
      <c r="BL1121" s="18" t="s">
        <v>350</v>
      </c>
      <c r="BM1121" s="203" t="s">
        <v>1580</v>
      </c>
    </row>
    <row r="1122" spans="1:65" s="2" customFormat="1" ht="19.5">
      <c r="A1122" s="35"/>
      <c r="B1122" s="36"/>
      <c r="C1122" s="37"/>
      <c r="D1122" s="205" t="s">
        <v>159</v>
      </c>
      <c r="E1122" s="37"/>
      <c r="F1122" s="206" t="s">
        <v>1581</v>
      </c>
      <c r="G1122" s="37"/>
      <c r="H1122" s="37"/>
      <c r="I1122" s="207"/>
      <c r="J1122" s="37"/>
      <c r="K1122" s="37"/>
      <c r="L1122" s="40"/>
      <c r="M1122" s="208"/>
      <c r="N1122" s="209"/>
      <c r="O1122" s="72"/>
      <c r="P1122" s="72"/>
      <c r="Q1122" s="72"/>
      <c r="R1122" s="72"/>
      <c r="S1122" s="72"/>
      <c r="T1122" s="73"/>
      <c r="U1122" s="35"/>
      <c r="V1122" s="35"/>
      <c r="W1122" s="35"/>
      <c r="X1122" s="35"/>
      <c r="Y1122" s="35"/>
      <c r="Z1122" s="35"/>
      <c r="AA1122" s="35"/>
      <c r="AB1122" s="35"/>
      <c r="AC1122" s="35"/>
      <c r="AD1122" s="35"/>
      <c r="AE1122" s="35"/>
      <c r="AT1122" s="18" t="s">
        <v>159</v>
      </c>
      <c r="AU1122" s="18" t="s">
        <v>85</v>
      </c>
    </row>
    <row r="1123" spans="1:65" s="13" customFormat="1">
      <c r="B1123" s="210"/>
      <c r="C1123" s="211"/>
      <c r="D1123" s="205" t="s">
        <v>161</v>
      </c>
      <c r="E1123" s="212" t="s">
        <v>1</v>
      </c>
      <c r="F1123" s="213" t="s">
        <v>1582</v>
      </c>
      <c r="G1123" s="211"/>
      <c r="H1123" s="214">
        <v>20.239999999999998</v>
      </c>
      <c r="I1123" s="215"/>
      <c r="J1123" s="211"/>
      <c r="K1123" s="211"/>
      <c r="L1123" s="216"/>
      <c r="M1123" s="217"/>
      <c r="N1123" s="218"/>
      <c r="O1123" s="218"/>
      <c r="P1123" s="218"/>
      <c r="Q1123" s="218"/>
      <c r="R1123" s="218"/>
      <c r="S1123" s="218"/>
      <c r="T1123" s="219"/>
      <c r="AT1123" s="220" t="s">
        <v>161</v>
      </c>
      <c r="AU1123" s="220" t="s">
        <v>85</v>
      </c>
      <c r="AV1123" s="13" t="s">
        <v>85</v>
      </c>
      <c r="AW1123" s="13" t="s">
        <v>33</v>
      </c>
      <c r="AX1123" s="13" t="s">
        <v>76</v>
      </c>
      <c r="AY1123" s="220" t="s">
        <v>150</v>
      </c>
    </row>
    <row r="1124" spans="1:65" s="13" customFormat="1">
      <c r="B1124" s="210"/>
      <c r="C1124" s="211"/>
      <c r="D1124" s="205" t="s">
        <v>161</v>
      </c>
      <c r="E1124" s="212" t="s">
        <v>1</v>
      </c>
      <c r="F1124" s="213" t="s">
        <v>1583</v>
      </c>
      <c r="G1124" s="211"/>
      <c r="H1124" s="214">
        <v>1.5840000000000001</v>
      </c>
      <c r="I1124" s="215"/>
      <c r="J1124" s="211"/>
      <c r="K1124" s="211"/>
      <c r="L1124" s="216"/>
      <c r="M1124" s="217"/>
      <c r="N1124" s="218"/>
      <c r="O1124" s="218"/>
      <c r="P1124" s="218"/>
      <c r="Q1124" s="218"/>
      <c r="R1124" s="218"/>
      <c r="S1124" s="218"/>
      <c r="T1124" s="219"/>
      <c r="AT1124" s="220" t="s">
        <v>161</v>
      </c>
      <c r="AU1124" s="220" t="s">
        <v>85</v>
      </c>
      <c r="AV1124" s="13" t="s">
        <v>85</v>
      </c>
      <c r="AW1124" s="13" t="s">
        <v>33</v>
      </c>
      <c r="AX1124" s="13" t="s">
        <v>76</v>
      </c>
      <c r="AY1124" s="220" t="s">
        <v>150</v>
      </c>
    </row>
    <row r="1125" spans="1:65" s="13" customFormat="1">
      <c r="B1125" s="210"/>
      <c r="C1125" s="211"/>
      <c r="D1125" s="205" t="s">
        <v>161</v>
      </c>
      <c r="E1125" s="212" t="s">
        <v>1</v>
      </c>
      <c r="F1125" s="213" t="s">
        <v>1584</v>
      </c>
      <c r="G1125" s="211"/>
      <c r="H1125" s="214">
        <v>4.5599999999999996</v>
      </c>
      <c r="I1125" s="215"/>
      <c r="J1125" s="211"/>
      <c r="K1125" s="211"/>
      <c r="L1125" s="216"/>
      <c r="M1125" s="217"/>
      <c r="N1125" s="218"/>
      <c r="O1125" s="218"/>
      <c r="P1125" s="218"/>
      <c r="Q1125" s="218"/>
      <c r="R1125" s="218"/>
      <c r="S1125" s="218"/>
      <c r="T1125" s="219"/>
      <c r="AT1125" s="220" t="s">
        <v>161</v>
      </c>
      <c r="AU1125" s="220" t="s">
        <v>85</v>
      </c>
      <c r="AV1125" s="13" t="s">
        <v>85</v>
      </c>
      <c r="AW1125" s="13" t="s">
        <v>33</v>
      </c>
      <c r="AX1125" s="13" t="s">
        <v>76</v>
      </c>
      <c r="AY1125" s="220" t="s">
        <v>150</v>
      </c>
    </row>
    <row r="1126" spans="1:65" s="13" customFormat="1">
      <c r="B1126" s="210"/>
      <c r="C1126" s="211"/>
      <c r="D1126" s="205" t="s">
        <v>161</v>
      </c>
      <c r="E1126" s="212" t="s">
        <v>1</v>
      </c>
      <c r="F1126" s="213" t="s">
        <v>1585</v>
      </c>
      <c r="G1126" s="211"/>
      <c r="H1126" s="214">
        <v>4.5599999999999996</v>
      </c>
      <c r="I1126" s="215"/>
      <c r="J1126" s="211"/>
      <c r="K1126" s="211"/>
      <c r="L1126" s="216"/>
      <c r="M1126" s="217"/>
      <c r="N1126" s="218"/>
      <c r="O1126" s="218"/>
      <c r="P1126" s="218"/>
      <c r="Q1126" s="218"/>
      <c r="R1126" s="218"/>
      <c r="S1126" s="218"/>
      <c r="T1126" s="219"/>
      <c r="AT1126" s="220" t="s">
        <v>161</v>
      </c>
      <c r="AU1126" s="220" t="s">
        <v>85</v>
      </c>
      <c r="AV1126" s="13" t="s">
        <v>85</v>
      </c>
      <c r="AW1126" s="13" t="s">
        <v>33</v>
      </c>
      <c r="AX1126" s="13" t="s">
        <v>76</v>
      </c>
      <c r="AY1126" s="220" t="s">
        <v>150</v>
      </c>
    </row>
    <row r="1127" spans="1:65" s="13" customFormat="1">
      <c r="B1127" s="210"/>
      <c r="C1127" s="211"/>
      <c r="D1127" s="205" t="s">
        <v>161</v>
      </c>
      <c r="E1127" s="212" t="s">
        <v>1</v>
      </c>
      <c r="F1127" s="213" t="s">
        <v>1586</v>
      </c>
      <c r="G1127" s="211"/>
      <c r="H1127" s="214">
        <v>9.6</v>
      </c>
      <c r="I1127" s="215"/>
      <c r="J1127" s="211"/>
      <c r="K1127" s="211"/>
      <c r="L1127" s="216"/>
      <c r="M1127" s="217"/>
      <c r="N1127" s="218"/>
      <c r="O1127" s="218"/>
      <c r="P1127" s="218"/>
      <c r="Q1127" s="218"/>
      <c r="R1127" s="218"/>
      <c r="S1127" s="218"/>
      <c r="T1127" s="219"/>
      <c r="AT1127" s="220" t="s">
        <v>161</v>
      </c>
      <c r="AU1127" s="220" t="s">
        <v>85</v>
      </c>
      <c r="AV1127" s="13" t="s">
        <v>85</v>
      </c>
      <c r="AW1127" s="13" t="s">
        <v>33</v>
      </c>
      <c r="AX1127" s="13" t="s">
        <v>76</v>
      </c>
      <c r="AY1127" s="220" t="s">
        <v>150</v>
      </c>
    </row>
    <row r="1128" spans="1:65" s="13" customFormat="1">
      <c r="B1128" s="210"/>
      <c r="C1128" s="211"/>
      <c r="D1128" s="205" t="s">
        <v>161</v>
      </c>
      <c r="E1128" s="212" t="s">
        <v>1</v>
      </c>
      <c r="F1128" s="213" t="s">
        <v>1587</v>
      </c>
      <c r="G1128" s="211"/>
      <c r="H1128" s="214">
        <v>20.46</v>
      </c>
      <c r="I1128" s="215"/>
      <c r="J1128" s="211"/>
      <c r="K1128" s="211"/>
      <c r="L1128" s="216"/>
      <c r="M1128" s="217"/>
      <c r="N1128" s="218"/>
      <c r="O1128" s="218"/>
      <c r="P1128" s="218"/>
      <c r="Q1128" s="218"/>
      <c r="R1128" s="218"/>
      <c r="S1128" s="218"/>
      <c r="T1128" s="219"/>
      <c r="AT1128" s="220" t="s">
        <v>161</v>
      </c>
      <c r="AU1128" s="220" t="s">
        <v>85</v>
      </c>
      <c r="AV1128" s="13" t="s">
        <v>85</v>
      </c>
      <c r="AW1128" s="13" t="s">
        <v>33</v>
      </c>
      <c r="AX1128" s="13" t="s">
        <v>76</v>
      </c>
      <c r="AY1128" s="220" t="s">
        <v>150</v>
      </c>
    </row>
    <row r="1129" spans="1:65" s="13" customFormat="1">
      <c r="B1129" s="210"/>
      <c r="C1129" s="211"/>
      <c r="D1129" s="205" t="s">
        <v>161</v>
      </c>
      <c r="E1129" s="212" t="s">
        <v>1</v>
      </c>
      <c r="F1129" s="213" t="s">
        <v>1588</v>
      </c>
      <c r="G1129" s="211"/>
      <c r="H1129" s="214">
        <v>1.3280000000000001</v>
      </c>
      <c r="I1129" s="215"/>
      <c r="J1129" s="211"/>
      <c r="K1129" s="211"/>
      <c r="L1129" s="216"/>
      <c r="M1129" s="217"/>
      <c r="N1129" s="218"/>
      <c r="O1129" s="218"/>
      <c r="P1129" s="218"/>
      <c r="Q1129" s="218"/>
      <c r="R1129" s="218"/>
      <c r="S1129" s="218"/>
      <c r="T1129" s="219"/>
      <c r="AT1129" s="220" t="s">
        <v>161</v>
      </c>
      <c r="AU1129" s="220" t="s">
        <v>85</v>
      </c>
      <c r="AV1129" s="13" t="s">
        <v>85</v>
      </c>
      <c r="AW1129" s="13" t="s">
        <v>33</v>
      </c>
      <c r="AX1129" s="13" t="s">
        <v>76</v>
      </c>
      <c r="AY1129" s="220" t="s">
        <v>150</v>
      </c>
    </row>
    <row r="1130" spans="1:65" s="13" customFormat="1">
      <c r="B1130" s="210"/>
      <c r="C1130" s="211"/>
      <c r="D1130" s="205" t="s">
        <v>161</v>
      </c>
      <c r="E1130" s="212" t="s">
        <v>1</v>
      </c>
      <c r="F1130" s="213" t="s">
        <v>1589</v>
      </c>
      <c r="G1130" s="211"/>
      <c r="H1130" s="214">
        <v>6.9749999999999996</v>
      </c>
      <c r="I1130" s="215"/>
      <c r="J1130" s="211"/>
      <c r="K1130" s="211"/>
      <c r="L1130" s="216"/>
      <c r="M1130" s="217"/>
      <c r="N1130" s="218"/>
      <c r="O1130" s="218"/>
      <c r="P1130" s="218"/>
      <c r="Q1130" s="218"/>
      <c r="R1130" s="218"/>
      <c r="S1130" s="218"/>
      <c r="T1130" s="219"/>
      <c r="AT1130" s="220" t="s">
        <v>161</v>
      </c>
      <c r="AU1130" s="220" t="s">
        <v>85</v>
      </c>
      <c r="AV1130" s="13" t="s">
        <v>85</v>
      </c>
      <c r="AW1130" s="13" t="s">
        <v>33</v>
      </c>
      <c r="AX1130" s="13" t="s">
        <v>76</v>
      </c>
      <c r="AY1130" s="220" t="s">
        <v>150</v>
      </c>
    </row>
    <row r="1131" spans="1:65" s="13" customFormat="1">
      <c r="B1131" s="210"/>
      <c r="C1131" s="211"/>
      <c r="D1131" s="205" t="s">
        <v>161</v>
      </c>
      <c r="E1131" s="212" t="s">
        <v>1</v>
      </c>
      <c r="F1131" s="213" t="s">
        <v>1590</v>
      </c>
      <c r="G1131" s="211"/>
      <c r="H1131" s="214">
        <v>4.38</v>
      </c>
      <c r="I1131" s="215"/>
      <c r="J1131" s="211"/>
      <c r="K1131" s="211"/>
      <c r="L1131" s="216"/>
      <c r="M1131" s="217"/>
      <c r="N1131" s="218"/>
      <c r="O1131" s="218"/>
      <c r="P1131" s="218"/>
      <c r="Q1131" s="218"/>
      <c r="R1131" s="218"/>
      <c r="S1131" s="218"/>
      <c r="T1131" s="219"/>
      <c r="AT1131" s="220" t="s">
        <v>161</v>
      </c>
      <c r="AU1131" s="220" t="s">
        <v>85</v>
      </c>
      <c r="AV1131" s="13" t="s">
        <v>85</v>
      </c>
      <c r="AW1131" s="13" t="s">
        <v>33</v>
      </c>
      <c r="AX1131" s="13" t="s">
        <v>76</v>
      </c>
      <c r="AY1131" s="220" t="s">
        <v>150</v>
      </c>
    </row>
    <row r="1132" spans="1:65" s="13" customFormat="1">
      <c r="B1132" s="210"/>
      <c r="C1132" s="211"/>
      <c r="D1132" s="205" t="s">
        <v>161</v>
      </c>
      <c r="E1132" s="212" t="s">
        <v>1</v>
      </c>
      <c r="F1132" s="213" t="s">
        <v>1591</v>
      </c>
      <c r="G1132" s="211"/>
      <c r="H1132" s="214">
        <v>14.52</v>
      </c>
      <c r="I1132" s="215"/>
      <c r="J1132" s="211"/>
      <c r="K1132" s="211"/>
      <c r="L1132" s="216"/>
      <c r="M1132" s="217"/>
      <c r="N1132" s="218"/>
      <c r="O1132" s="218"/>
      <c r="P1132" s="218"/>
      <c r="Q1132" s="218"/>
      <c r="R1132" s="218"/>
      <c r="S1132" s="218"/>
      <c r="T1132" s="219"/>
      <c r="AT1132" s="220" t="s">
        <v>161</v>
      </c>
      <c r="AU1132" s="220" t="s">
        <v>85</v>
      </c>
      <c r="AV1132" s="13" t="s">
        <v>85</v>
      </c>
      <c r="AW1132" s="13" t="s">
        <v>33</v>
      </c>
      <c r="AX1132" s="13" t="s">
        <v>76</v>
      </c>
      <c r="AY1132" s="220" t="s">
        <v>150</v>
      </c>
    </row>
    <row r="1133" spans="1:65" s="13" customFormat="1">
      <c r="B1133" s="210"/>
      <c r="C1133" s="211"/>
      <c r="D1133" s="205" t="s">
        <v>161</v>
      </c>
      <c r="E1133" s="212" t="s">
        <v>1</v>
      </c>
      <c r="F1133" s="213" t="s">
        <v>1583</v>
      </c>
      <c r="G1133" s="211"/>
      <c r="H1133" s="214">
        <v>1.5840000000000001</v>
      </c>
      <c r="I1133" s="215"/>
      <c r="J1133" s="211"/>
      <c r="K1133" s="211"/>
      <c r="L1133" s="216"/>
      <c r="M1133" s="217"/>
      <c r="N1133" s="218"/>
      <c r="O1133" s="218"/>
      <c r="P1133" s="218"/>
      <c r="Q1133" s="218"/>
      <c r="R1133" s="218"/>
      <c r="S1133" s="218"/>
      <c r="T1133" s="219"/>
      <c r="AT1133" s="220" t="s">
        <v>161</v>
      </c>
      <c r="AU1133" s="220" t="s">
        <v>85</v>
      </c>
      <c r="AV1133" s="13" t="s">
        <v>85</v>
      </c>
      <c r="AW1133" s="13" t="s">
        <v>33</v>
      </c>
      <c r="AX1133" s="13" t="s">
        <v>76</v>
      </c>
      <c r="AY1133" s="220" t="s">
        <v>150</v>
      </c>
    </row>
    <row r="1134" spans="1:65" s="13" customFormat="1">
      <c r="B1134" s="210"/>
      <c r="C1134" s="211"/>
      <c r="D1134" s="205" t="s">
        <v>161</v>
      </c>
      <c r="E1134" s="212" t="s">
        <v>1</v>
      </c>
      <c r="F1134" s="213" t="s">
        <v>1592</v>
      </c>
      <c r="G1134" s="211"/>
      <c r="H1134" s="214">
        <v>4.4400000000000004</v>
      </c>
      <c r="I1134" s="215"/>
      <c r="J1134" s="211"/>
      <c r="K1134" s="211"/>
      <c r="L1134" s="216"/>
      <c r="M1134" s="217"/>
      <c r="N1134" s="218"/>
      <c r="O1134" s="218"/>
      <c r="P1134" s="218"/>
      <c r="Q1134" s="218"/>
      <c r="R1134" s="218"/>
      <c r="S1134" s="218"/>
      <c r="T1134" s="219"/>
      <c r="AT1134" s="220" t="s">
        <v>161</v>
      </c>
      <c r="AU1134" s="220" t="s">
        <v>85</v>
      </c>
      <c r="AV1134" s="13" t="s">
        <v>85</v>
      </c>
      <c r="AW1134" s="13" t="s">
        <v>33</v>
      </c>
      <c r="AX1134" s="13" t="s">
        <v>76</v>
      </c>
      <c r="AY1134" s="220" t="s">
        <v>150</v>
      </c>
    </row>
    <row r="1135" spans="1:65" s="13" customFormat="1">
      <c r="B1135" s="210"/>
      <c r="C1135" s="211"/>
      <c r="D1135" s="205" t="s">
        <v>161</v>
      </c>
      <c r="E1135" s="212" t="s">
        <v>1</v>
      </c>
      <c r="F1135" s="213" t="s">
        <v>1593</v>
      </c>
      <c r="G1135" s="211"/>
      <c r="H1135" s="214">
        <v>9.9</v>
      </c>
      <c r="I1135" s="215"/>
      <c r="J1135" s="211"/>
      <c r="K1135" s="211"/>
      <c r="L1135" s="216"/>
      <c r="M1135" s="217"/>
      <c r="N1135" s="218"/>
      <c r="O1135" s="218"/>
      <c r="P1135" s="218"/>
      <c r="Q1135" s="218"/>
      <c r="R1135" s="218"/>
      <c r="S1135" s="218"/>
      <c r="T1135" s="219"/>
      <c r="AT1135" s="220" t="s">
        <v>161</v>
      </c>
      <c r="AU1135" s="220" t="s">
        <v>85</v>
      </c>
      <c r="AV1135" s="13" t="s">
        <v>85</v>
      </c>
      <c r="AW1135" s="13" t="s">
        <v>33</v>
      </c>
      <c r="AX1135" s="13" t="s">
        <v>76</v>
      </c>
      <c r="AY1135" s="220" t="s">
        <v>150</v>
      </c>
    </row>
    <row r="1136" spans="1:65" s="13" customFormat="1">
      <c r="B1136" s="210"/>
      <c r="C1136" s="211"/>
      <c r="D1136" s="205" t="s">
        <v>161</v>
      </c>
      <c r="E1136" s="212" t="s">
        <v>1</v>
      </c>
      <c r="F1136" s="213" t="s">
        <v>1594</v>
      </c>
      <c r="G1136" s="211"/>
      <c r="H1136" s="214">
        <v>35.200000000000003</v>
      </c>
      <c r="I1136" s="215"/>
      <c r="J1136" s="211"/>
      <c r="K1136" s="211"/>
      <c r="L1136" s="216"/>
      <c r="M1136" s="217"/>
      <c r="N1136" s="218"/>
      <c r="O1136" s="218"/>
      <c r="P1136" s="218"/>
      <c r="Q1136" s="218"/>
      <c r="R1136" s="218"/>
      <c r="S1136" s="218"/>
      <c r="T1136" s="219"/>
      <c r="AT1136" s="220" t="s">
        <v>161</v>
      </c>
      <c r="AU1136" s="220" t="s">
        <v>85</v>
      </c>
      <c r="AV1136" s="13" t="s">
        <v>85</v>
      </c>
      <c r="AW1136" s="13" t="s">
        <v>33</v>
      </c>
      <c r="AX1136" s="13" t="s">
        <v>76</v>
      </c>
      <c r="AY1136" s="220" t="s">
        <v>150</v>
      </c>
    </row>
    <row r="1137" spans="1:65" s="13" customFormat="1">
      <c r="B1137" s="210"/>
      <c r="C1137" s="211"/>
      <c r="D1137" s="205" t="s">
        <v>161</v>
      </c>
      <c r="E1137" s="212" t="s">
        <v>1</v>
      </c>
      <c r="F1137" s="213" t="s">
        <v>1595</v>
      </c>
      <c r="G1137" s="211"/>
      <c r="H1137" s="214">
        <v>2.1749999999999998</v>
      </c>
      <c r="I1137" s="215"/>
      <c r="J1137" s="211"/>
      <c r="K1137" s="211"/>
      <c r="L1137" s="216"/>
      <c r="M1137" s="217"/>
      <c r="N1137" s="218"/>
      <c r="O1137" s="218"/>
      <c r="P1137" s="218"/>
      <c r="Q1137" s="218"/>
      <c r="R1137" s="218"/>
      <c r="S1137" s="218"/>
      <c r="T1137" s="219"/>
      <c r="AT1137" s="220" t="s">
        <v>161</v>
      </c>
      <c r="AU1137" s="220" t="s">
        <v>85</v>
      </c>
      <c r="AV1137" s="13" t="s">
        <v>85</v>
      </c>
      <c r="AW1137" s="13" t="s">
        <v>33</v>
      </c>
      <c r="AX1137" s="13" t="s">
        <v>76</v>
      </c>
      <c r="AY1137" s="220" t="s">
        <v>150</v>
      </c>
    </row>
    <row r="1138" spans="1:65" s="13" customFormat="1">
      <c r="B1138" s="210"/>
      <c r="C1138" s="211"/>
      <c r="D1138" s="205" t="s">
        <v>161</v>
      </c>
      <c r="E1138" s="212" t="s">
        <v>1</v>
      </c>
      <c r="F1138" s="213" t="s">
        <v>1596</v>
      </c>
      <c r="G1138" s="211"/>
      <c r="H1138" s="214">
        <v>1.5</v>
      </c>
      <c r="I1138" s="215"/>
      <c r="J1138" s="211"/>
      <c r="K1138" s="211"/>
      <c r="L1138" s="216"/>
      <c r="M1138" s="217"/>
      <c r="N1138" s="218"/>
      <c r="O1138" s="218"/>
      <c r="P1138" s="218"/>
      <c r="Q1138" s="218"/>
      <c r="R1138" s="218"/>
      <c r="S1138" s="218"/>
      <c r="T1138" s="219"/>
      <c r="AT1138" s="220" t="s">
        <v>161</v>
      </c>
      <c r="AU1138" s="220" t="s">
        <v>85</v>
      </c>
      <c r="AV1138" s="13" t="s">
        <v>85</v>
      </c>
      <c r="AW1138" s="13" t="s">
        <v>33</v>
      </c>
      <c r="AX1138" s="13" t="s">
        <v>76</v>
      </c>
      <c r="AY1138" s="220" t="s">
        <v>150</v>
      </c>
    </row>
    <row r="1139" spans="1:65" s="14" customFormat="1">
      <c r="B1139" s="221"/>
      <c r="C1139" s="222"/>
      <c r="D1139" s="205" t="s">
        <v>161</v>
      </c>
      <c r="E1139" s="223" t="s">
        <v>1</v>
      </c>
      <c r="F1139" s="224" t="s">
        <v>163</v>
      </c>
      <c r="G1139" s="222"/>
      <c r="H1139" s="225">
        <v>143.006</v>
      </c>
      <c r="I1139" s="226"/>
      <c r="J1139" s="222"/>
      <c r="K1139" s="222"/>
      <c r="L1139" s="227"/>
      <c r="M1139" s="228"/>
      <c r="N1139" s="229"/>
      <c r="O1139" s="229"/>
      <c r="P1139" s="229"/>
      <c r="Q1139" s="229"/>
      <c r="R1139" s="229"/>
      <c r="S1139" s="229"/>
      <c r="T1139" s="230"/>
      <c r="AT1139" s="231" t="s">
        <v>161</v>
      </c>
      <c r="AU1139" s="231" t="s">
        <v>85</v>
      </c>
      <c r="AV1139" s="14" t="s">
        <v>157</v>
      </c>
      <c r="AW1139" s="14" t="s">
        <v>33</v>
      </c>
      <c r="AX1139" s="14" t="s">
        <v>83</v>
      </c>
      <c r="AY1139" s="231" t="s">
        <v>150</v>
      </c>
    </row>
    <row r="1140" spans="1:65" s="2" customFormat="1" ht="24.2" customHeight="1">
      <c r="A1140" s="35"/>
      <c r="B1140" s="36"/>
      <c r="C1140" s="192" t="s">
        <v>1597</v>
      </c>
      <c r="D1140" s="192" t="s">
        <v>152</v>
      </c>
      <c r="E1140" s="193" t="s">
        <v>1598</v>
      </c>
      <c r="F1140" s="194" t="s">
        <v>1599</v>
      </c>
      <c r="G1140" s="195" t="s">
        <v>265</v>
      </c>
      <c r="H1140" s="196">
        <v>38.295000000000002</v>
      </c>
      <c r="I1140" s="197"/>
      <c r="J1140" s="198">
        <f>ROUND(I1140*H1140,2)</f>
        <v>0</v>
      </c>
      <c r="K1140" s="194" t="s">
        <v>156</v>
      </c>
      <c r="L1140" s="40"/>
      <c r="M1140" s="199" t="s">
        <v>1</v>
      </c>
      <c r="N1140" s="200" t="s">
        <v>41</v>
      </c>
      <c r="O1140" s="72"/>
      <c r="P1140" s="201">
        <f>O1140*H1140</f>
        <v>0</v>
      </c>
      <c r="Q1140" s="201">
        <v>1.5E-3</v>
      </c>
      <c r="R1140" s="201">
        <f>Q1140*H1140</f>
        <v>5.7442500000000001E-2</v>
      </c>
      <c r="S1140" s="201">
        <v>0</v>
      </c>
      <c r="T1140" s="202">
        <f>S1140*H1140</f>
        <v>0</v>
      </c>
      <c r="U1140" s="35"/>
      <c r="V1140" s="35"/>
      <c r="W1140" s="35"/>
      <c r="X1140" s="35"/>
      <c r="Y1140" s="35"/>
      <c r="Z1140" s="35"/>
      <c r="AA1140" s="35"/>
      <c r="AB1140" s="35"/>
      <c r="AC1140" s="35"/>
      <c r="AD1140" s="35"/>
      <c r="AE1140" s="35"/>
      <c r="AR1140" s="203" t="s">
        <v>350</v>
      </c>
      <c r="AT1140" s="203" t="s">
        <v>152</v>
      </c>
      <c r="AU1140" s="203" t="s">
        <v>85</v>
      </c>
      <c r="AY1140" s="18" t="s">
        <v>150</v>
      </c>
      <c r="BE1140" s="204">
        <f>IF(N1140="základní",J1140,0)</f>
        <v>0</v>
      </c>
      <c r="BF1140" s="204">
        <f>IF(N1140="snížená",J1140,0)</f>
        <v>0</v>
      </c>
      <c r="BG1140" s="204">
        <f>IF(N1140="zákl. přenesená",J1140,0)</f>
        <v>0</v>
      </c>
      <c r="BH1140" s="204">
        <f>IF(N1140="sníž. přenesená",J1140,0)</f>
        <v>0</v>
      </c>
      <c r="BI1140" s="204">
        <f>IF(N1140="nulová",J1140,0)</f>
        <v>0</v>
      </c>
      <c r="BJ1140" s="18" t="s">
        <v>83</v>
      </c>
      <c r="BK1140" s="204">
        <f>ROUND(I1140*H1140,2)</f>
        <v>0</v>
      </c>
      <c r="BL1140" s="18" t="s">
        <v>350</v>
      </c>
      <c r="BM1140" s="203" t="s">
        <v>1600</v>
      </c>
    </row>
    <row r="1141" spans="1:65" s="2" customFormat="1" ht="19.5">
      <c r="A1141" s="35"/>
      <c r="B1141" s="36"/>
      <c r="C1141" s="37"/>
      <c r="D1141" s="205" t="s">
        <v>159</v>
      </c>
      <c r="E1141" s="37"/>
      <c r="F1141" s="206" t="s">
        <v>1601</v>
      </c>
      <c r="G1141" s="37"/>
      <c r="H1141" s="37"/>
      <c r="I1141" s="207"/>
      <c r="J1141" s="37"/>
      <c r="K1141" s="37"/>
      <c r="L1141" s="40"/>
      <c r="M1141" s="208"/>
      <c r="N1141" s="209"/>
      <c r="O1141" s="72"/>
      <c r="P1141" s="72"/>
      <c r="Q1141" s="72"/>
      <c r="R1141" s="72"/>
      <c r="S1141" s="72"/>
      <c r="T1141" s="73"/>
      <c r="U1141" s="35"/>
      <c r="V1141" s="35"/>
      <c r="W1141" s="35"/>
      <c r="X1141" s="35"/>
      <c r="Y1141" s="35"/>
      <c r="Z1141" s="35"/>
      <c r="AA1141" s="35"/>
      <c r="AB1141" s="35"/>
      <c r="AC1141" s="35"/>
      <c r="AD1141" s="35"/>
      <c r="AE1141" s="35"/>
      <c r="AT1141" s="18" t="s">
        <v>159</v>
      </c>
      <c r="AU1141" s="18" t="s">
        <v>85</v>
      </c>
    </row>
    <row r="1142" spans="1:65" s="15" customFormat="1">
      <c r="B1142" s="236"/>
      <c r="C1142" s="237"/>
      <c r="D1142" s="205" t="s">
        <v>161</v>
      </c>
      <c r="E1142" s="238" t="s">
        <v>1</v>
      </c>
      <c r="F1142" s="239" t="s">
        <v>1602</v>
      </c>
      <c r="G1142" s="237"/>
      <c r="H1142" s="238" t="s">
        <v>1</v>
      </c>
      <c r="I1142" s="240"/>
      <c r="J1142" s="237"/>
      <c r="K1142" s="237"/>
      <c r="L1142" s="241"/>
      <c r="M1142" s="242"/>
      <c r="N1142" s="243"/>
      <c r="O1142" s="243"/>
      <c r="P1142" s="243"/>
      <c r="Q1142" s="243"/>
      <c r="R1142" s="243"/>
      <c r="S1142" s="243"/>
      <c r="T1142" s="244"/>
      <c r="AT1142" s="245" t="s">
        <v>161</v>
      </c>
      <c r="AU1142" s="245" t="s">
        <v>85</v>
      </c>
      <c r="AV1142" s="15" t="s">
        <v>83</v>
      </c>
      <c r="AW1142" s="15" t="s">
        <v>33</v>
      </c>
      <c r="AX1142" s="15" t="s">
        <v>76</v>
      </c>
      <c r="AY1142" s="245" t="s">
        <v>150</v>
      </c>
    </row>
    <row r="1143" spans="1:65" s="13" customFormat="1">
      <c r="B1143" s="210"/>
      <c r="C1143" s="211"/>
      <c r="D1143" s="205" t="s">
        <v>161</v>
      </c>
      <c r="E1143" s="212" t="s">
        <v>1</v>
      </c>
      <c r="F1143" s="213" t="s">
        <v>1603</v>
      </c>
      <c r="G1143" s="211"/>
      <c r="H1143" s="214">
        <v>7.26</v>
      </c>
      <c r="I1143" s="215"/>
      <c r="J1143" s="211"/>
      <c r="K1143" s="211"/>
      <c r="L1143" s="216"/>
      <c r="M1143" s="217"/>
      <c r="N1143" s="218"/>
      <c r="O1143" s="218"/>
      <c r="P1143" s="218"/>
      <c r="Q1143" s="218"/>
      <c r="R1143" s="218"/>
      <c r="S1143" s="218"/>
      <c r="T1143" s="219"/>
      <c r="AT1143" s="220" t="s">
        <v>161</v>
      </c>
      <c r="AU1143" s="220" t="s">
        <v>85</v>
      </c>
      <c r="AV1143" s="13" t="s">
        <v>85</v>
      </c>
      <c r="AW1143" s="13" t="s">
        <v>33</v>
      </c>
      <c r="AX1143" s="13" t="s">
        <v>76</v>
      </c>
      <c r="AY1143" s="220" t="s">
        <v>150</v>
      </c>
    </row>
    <row r="1144" spans="1:65" s="13" customFormat="1">
      <c r="B1144" s="210"/>
      <c r="C1144" s="211"/>
      <c r="D1144" s="205" t="s">
        <v>161</v>
      </c>
      <c r="E1144" s="212" t="s">
        <v>1</v>
      </c>
      <c r="F1144" s="213" t="s">
        <v>1604</v>
      </c>
      <c r="G1144" s="211"/>
      <c r="H1144" s="214">
        <v>13.86</v>
      </c>
      <c r="I1144" s="215"/>
      <c r="J1144" s="211"/>
      <c r="K1144" s="211"/>
      <c r="L1144" s="216"/>
      <c r="M1144" s="217"/>
      <c r="N1144" s="218"/>
      <c r="O1144" s="218"/>
      <c r="P1144" s="218"/>
      <c r="Q1144" s="218"/>
      <c r="R1144" s="218"/>
      <c r="S1144" s="218"/>
      <c r="T1144" s="219"/>
      <c r="AT1144" s="220" t="s">
        <v>161</v>
      </c>
      <c r="AU1144" s="220" t="s">
        <v>85</v>
      </c>
      <c r="AV1144" s="13" t="s">
        <v>85</v>
      </c>
      <c r="AW1144" s="13" t="s">
        <v>33</v>
      </c>
      <c r="AX1144" s="13" t="s">
        <v>76</v>
      </c>
      <c r="AY1144" s="220" t="s">
        <v>150</v>
      </c>
    </row>
    <row r="1145" spans="1:65" s="15" customFormat="1">
      <c r="B1145" s="236"/>
      <c r="C1145" s="237"/>
      <c r="D1145" s="205" t="s">
        <v>161</v>
      </c>
      <c r="E1145" s="238" t="s">
        <v>1</v>
      </c>
      <c r="F1145" s="239" t="s">
        <v>1605</v>
      </c>
      <c r="G1145" s="237"/>
      <c r="H1145" s="238" t="s">
        <v>1</v>
      </c>
      <c r="I1145" s="240"/>
      <c r="J1145" s="237"/>
      <c r="K1145" s="237"/>
      <c r="L1145" s="241"/>
      <c r="M1145" s="242"/>
      <c r="N1145" s="243"/>
      <c r="O1145" s="243"/>
      <c r="P1145" s="243"/>
      <c r="Q1145" s="243"/>
      <c r="R1145" s="243"/>
      <c r="S1145" s="243"/>
      <c r="T1145" s="244"/>
      <c r="AT1145" s="245" t="s">
        <v>161</v>
      </c>
      <c r="AU1145" s="245" t="s">
        <v>85</v>
      </c>
      <c r="AV1145" s="15" t="s">
        <v>83</v>
      </c>
      <c r="AW1145" s="15" t="s">
        <v>33</v>
      </c>
      <c r="AX1145" s="15" t="s">
        <v>76</v>
      </c>
      <c r="AY1145" s="245" t="s">
        <v>150</v>
      </c>
    </row>
    <row r="1146" spans="1:65" s="13" customFormat="1">
      <c r="B1146" s="210"/>
      <c r="C1146" s="211"/>
      <c r="D1146" s="205" t="s">
        <v>161</v>
      </c>
      <c r="E1146" s="212" t="s">
        <v>1</v>
      </c>
      <c r="F1146" s="213" t="s">
        <v>1606</v>
      </c>
      <c r="G1146" s="211"/>
      <c r="H1146" s="214">
        <v>1.8149999999999999</v>
      </c>
      <c r="I1146" s="215"/>
      <c r="J1146" s="211"/>
      <c r="K1146" s="211"/>
      <c r="L1146" s="216"/>
      <c r="M1146" s="217"/>
      <c r="N1146" s="218"/>
      <c r="O1146" s="218"/>
      <c r="P1146" s="218"/>
      <c r="Q1146" s="218"/>
      <c r="R1146" s="218"/>
      <c r="S1146" s="218"/>
      <c r="T1146" s="219"/>
      <c r="AT1146" s="220" t="s">
        <v>161</v>
      </c>
      <c r="AU1146" s="220" t="s">
        <v>85</v>
      </c>
      <c r="AV1146" s="13" t="s">
        <v>85</v>
      </c>
      <c r="AW1146" s="13" t="s">
        <v>33</v>
      </c>
      <c r="AX1146" s="13" t="s">
        <v>76</v>
      </c>
      <c r="AY1146" s="220" t="s">
        <v>150</v>
      </c>
    </row>
    <row r="1147" spans="1:65" s="13" customFormat="1">
      <c r="B1147" s="210"/>
      <c r="C1147" s="211"/>
      <c r="D1147" s="205" t="s">
        <v>161</v>
      </c>
      <c r="E1147" s="212" t="s">
        <v>1</v>
      </c>
      <c r="F1147" s="213" t="s">
        <v>1607</v>
      </c>
      <c r="G1147" s="211"/>
      <c r="H1147" s="214">
        <v>0.95</v>
      </c>
      <c r="I1147" s="215"/>
      <c r="J1147" s="211"/>
      <c r="K1147" s="211"/>
      <c r="L1147" s="216"/>
      <c r="M1147" s="217"/>
      <c r="N1147" s="218"/>
      <c r="O1147" s="218"/>
      <c r="P1147" s="218"/>
      <c r="Q1147" s="218"/>
      <c r="R1147" s="218"/>
      <c r="S1147" s="218"/>
      <c r="T1147" s="219"/>
      <c r="AT1147" s="220" t="s">
        <v>161</v>
      </c>
      <c r="AU1147" s="220" t="s">
        <v>85</v>
      </c>
      <c r="AV1147" s="13" t="s">
        <v>85</v>
      </c>
      <c r="AW1147" s="13" t="s">
        <v>33</v>
      </c>
      <c r="AX1147" s="13" t="s">
        <v>76</v>
      </c>
      <c r="AY1147" s="220" t="s">
        <v>150</v>
      </c>
    </row>
    <row r="1148" spans="1:65" s="13" customFormat="1">
      <c r="B1148" s="210"/>
      <c r="C1148" s="211"/>
      <c r="D1148" s="205" t="s">
        <v>161</v>
      </c>
      <c r="E1148" s="212" t="s">
        <v>1</v>
      </c>
      <c r="F1148" s="213" t="s">
        <v>1608</v>
      </c>
      <c r="G1148" s="211"/>
      <c r="H1148" s="214">
        <v>0.95</v>
      </c>
      <c r="I1148" s="215"/>
      <c r="J1148" s="211"/>
      <c r="K1148" s="211"/>
      <c r="L1148" s="216"/>
      <c r="M1148" s="217"/>
      <c r="N1148" s="218"/>
      <c r="O1148" s="218"/>
      <c r="P1148" s="218"/>
      <c r="Q1148" s="218"/>
      <c r="R1148" s="218"/>
      <c r="S1148" s="218"/>
      <c r="T1148" s="219"/>
      <c r="AT1148" s="220" t="s">
        <v>161</v>
      </c>
      <c r="AU1148" s="220" t="s">
        <v>85</v>
      </c>
      <c r="AV1148" s="13" t="s">
        <v>85</v>
      </c>
      <c r="AW1148" s="13" t="s">
        <v>33</v>
      </c>
      <c r="AX1148" s="13" t="s">
        <v>76</v>
      </c>
      <c r="AY1148" s="220" t="s">
        <v>150</v>
      </c>
    </row>
    <row r="1149" spans="1:65" s="13" customFormat="1">
      <c r="B1149" s="210"/>
      <c r="C1149" s="211"/>
      <c r="D1149" s="205" t="s">
        <v>161</v>
      </c>
      <c r="E1149" s="212" t="s">
        <v>1</v>
      </c>
      <c r="F1149" s="213" t="s">
        <v>1609</v>
      </c>
      <c r="G1149" s="211"/>
      <c r="H1149" s="214">
        <v>1.6</v>
      </c>
      <c r="I1149" s="215"/>
      <c r="J1149" s="211"/>
      <c r="K1149" s="211"/>
      <c r="L1149" s="216"/>
      <c r="M1149" s="217"/>
      <c r="N1149" s="218"/>
      <c r="O1149" s="218"/>
      <c r="P1149" s="218"/>
      <c r="Q1149" s="218"/>
      <c r="R1149" s="218"/>
      <c r="S1149" s="218"/>
      <c r="T1149" s="219"/>
      <c r="AT1149" s="220" t="s">
        <v>161</v>
      </c>
      <c r="AU1149" s="220" t="s">
        <v>85</v>
      </c>
      <c r="AV1149" s="13" t="s">
        <v>85</v>
      </c>
      <c r="AW1149" s="13" t="s">
        <v>33</v>
      </c>
      <c r="AX1149" s="13" t="s">
        <v>76</v>
      </c>
      <c r="AY1149" s="220" t="s">
        <v>150</v>
      </c>
    </row>
    <row r="1150" spans="1:65" s="13" customFormat="1">
      <c r="B1150" s="210"/>
      <c r="C1150" s="211"/>
      <c r="D1150" s="205" t="s">
        <v>161</v>
      </c>
      <c r="E1150" s="212" t="s">
        <v>1</v>
      </c>
      <c r="F1150" s="213" t="s">
        <v>1610</v>
      </c>
      <c r="G1150" s="211"/>
      <c r="H1150" s="214">
        <v>2.3250000000000002</v>
      </c>
      <c r="I1150" s="215"/>
      <c r="J1150" s="211"/>
      <c r="K1150" s="211"/>
      <c r="L1150" s="216"/>
      <c r="M1150" s="217"/>
      <c r="N1150" s="218"/>
      <c r="O1150" s="218"/>
      <c r="P1150" s="218"/>
      <c r="Q1150" s="218"/>
      <c r="R1150" s="218"/>
      <c r="S1150" s="218"/>
      <c r="T1150" s="219"/>
      <c r="AT1150" s="220" t="s">
        <v>161</v>
      </c>
      <c r="AU1150" s="220" t="s">
        <v>85</v>
      </c>
      <c r="AV1150" s="13" t="s">
        <v>85</v>
      </c>
      <c r="AW1150" s="13" t="s">
        <v>33</v>
      </c>
      <c r="AX1150" s="13" t="s">
        <v>76</v>
      </c>
      <c r="AY1150" s="220" t="s">
        <v>150</v>
      </c>
    </row>
    <row r="1151" spans="1:65" s="13" customFormat="1">
      <c r="B1151" s="210"/>
      <c r="C1151" s="211"/>
      <c r="D1151" s="205" t="s">
        <v>161</v>
      </c>
      <c r="E1151" s="212" t="s">
        <v>1</v>
      </c>
      <c r="F1151" s="213" t="s">
        <v>1611</v>
      </c>
      <c r="G1151" s="211"/>
      <c r="H1151" s="214">
        <v>0.36899999999999999</v>
      </c>
      <c r="I1151" s="215"/>
      <c r="J1151" s="211"/>
      <c r="K1151" s="211"/>
      <c r="L1151" s="216"/>
      <c r="M1151" s="217"/>
      <c r="N1151" s="218"/>
      <c r="O1151" s="218"/>
      <c r="P1151" s="218"/>
      <c r="Q1151" s="218"/>
      <c r="R1151" s="218"/>
      <c r="S1151" s="218"/>
      <c r="T1151" s="219"/>
      <c r="AT1151" s="220" t="s">
        <v>161</v>
      </c>
      <c r="AU1151" s="220" t="s">
        <v>85</v>
      </c>
      <c r="AV1151" s="13" t="s">
        <v>85</v>
      </c>
      <c r="AW1151" s="13" t="s">
        <v>33</v>
      </c>
      <c r="AX1151" s="13" t="s">
        <v>76</v>
      </c>
      <c r="AY1151" s="220" t="s">
        <v>150</v>
      </c>
    </row>
    <row r="1152" spans="1:65" s="13" customFormat="1">
      <c r="B1152" s="210"/>
      <c r="C1152" s="211"/>
      <c r="D1152" s="205" t="s">
        <v>161</v>
      </c>
      <c r="E1152" s="212" t="s">
        <v>1</v>
      </c>
      <c r="F1152" s="213" t="s">
        <v>1612</v>
      </c>
      <c r="G1152" s="211"/>
      <c r="H1152" s="214">
        <v>1.163</v>
      </c>
      <c r="I1152" s="215"/>
      <c r="J1152" s="211"/>
      <c r="K1152" s="211"/>
      <c r="L1152" s="216"/>
      <c r="M1152" s="217"/>
      <c r="N1152" s="218"/>
      <c r="O1152" s="218"/>
      <c r="P1152" s="218"/>
      <c r="Q1152" s="218"/>
      <c r="R1152" s="218"/>
      <c r="S1152" s="218"/>
      <c r="T1152" s="219"/>
      <c r="AT1152" s="220" t="s">
        <v>161</v>
      </c>
      <c r="AU1152" s="220" t="s">
        <v>85</v>
      </c>
      <c r="AV1152" s="13" t="s">
        <v>85</v>
      </c>
      <c r="AW1152" s="13" t="s">
        <v>33</v>
      </c>
      <c r="AX1152" s="13" t="s">
        <v>76</v>
      </c>
      <c r="AY1152" s="220" t="s">
        <v>150</v>
      </c>
    </row>
    <row r="1153" spans="1:65" s="13" customFormat="1">
      <c r="B1153" s="210"/>
      <c r="C1153" s="211"/>
      <c r="D1153" s="205" t="s">
        <v>161</v>
      </c>
      <c r="E1153" s="212" t="s">
        <v>1</v>
      </c>
      <c r="F1153" s="213" t="s">
        <v>1613</v>
      </c>
      <c r="G1153" s="211"/>
      <c r="H1153" s="214">
        <v>0.91300000000000003</v>
      </c>
      <c r="I1153" s="215"/>
      <c r="J1153" s="211"/>
      <c r="K1153" s="211"/>
      <c r="L1153" s="216"/>
      <c r="M1153" s="217"/>
      <c r="N1153" s="218"/>
      <c r="O1153" s="218"/>
      <c r="P1153" s="218"/>
      <c r="Q1153" s="218"/>
      <c r="R1153" s="218"/>
      <c r="S1153" s="218"/>
      <c r="T1153" s="219"/>
      <c r="AT1153" s="220" t="s">
        <v>161</v>
      </c>
      <c r="AU1153" s="220" t="s">
        <v>85</v>
      </c>
      <c r="AV1153" s="13" t="s">
        <v>85</v>
      </c>
      <c r="AW1153" s="13" t="s">
        <v>33</v>
      </c>
      <c r="AX1153" s="13" t="s">
        <v>76</v>
      </c>
      <c r="AY1153" s="220" t="s">
        <v>150</v>
      </c>
    </row>
    <row r="1154" spans="1:65" s="13" customFormat="1">
      <c r="B1154" s="210"/>
      <c r="C1154" s="211"/>
      <c r="D1154" s="205" t="s">
        <v>161</v>
      </c>
      <c r="E1154" s="212" t="s">
        <v>1</v>
      </c>
      <c r="F1154" s="213" t="s">
        <v>1614</v>
      </c>
      <c r="G1154" s="211"/>
      <c r="H1154" s="214">
        <v>1.65</v>
      </c>
      <c r="I1154" s="215"/>
      <c r="J1154" s="211"/>
      <c r="K1154" s="211"/>
      <c r="L1154" s="216"/>
      <c r="M1154" s="217"/>
      <c r="N1154" s="218"/>
      <c r="O1154" s="218"/>
      <c r="P1154" s="218"/>
      <c r="Q1154" s="218"/>
      <c r="R1154" s="218"/>
      <c r="S1154" s="218"/>
      <c r="T1154" s="219"/>
      <c r="AT1154" s="220" t="s">
        <v>161</v>
      </c>
      <c r="AU1154" s="220" t="s">
        <v>85</v>
      </c>
      <c r="AV1154" s="13" t="s">
        <v>85</v>
      </c>
      <c r="AW1154" s="13" t="s">
        <v>33</v>
      </c>
      <c r="AX1154" s="13" t="s">
        <v>76</v>
      </c>
      <c r="AY1154" s="220" t="s">
        <v>150</v>
      </c>
    </row>
    <row r="1155" spans="1:65" s="13" customFormat="1">
      <c r="B1155" s="210"/>
      <c r="C1155" s="211"/>
      <c r="D1155" s="205" t="s">
        <v>161</v>
      </c>
      <c r="E1155" s="212" t="s">
        <v>1</v>
      </c>
      <c r="F1155" s="213" t="s">
        <v>1615</v>
      </c>
      <c r="G1155" s="211"/>
      <c r="H1155" s="214">
        <v>0.44</v>
      </c>
      <c r="I1155" s="215"/>
      <c r="J1155" s="211"/>
      <c r="K1155" s="211"/>
      <c r="L1155" s="216"/>
      <c r="M1155" s="217"/>
      <c r="N1155" s="218"/>
      <c r="O1155" s="218"/>
      <c r="P1155" s="218"/>
      <c r="Q1155" s="218"/>
      <c r="R1155" s="218"/>
      <c r="S1155" s="218"/>
      <c r="T1155" s="219"/>
      <c r="AT1155" s="220" t="s">
        <v>161</v>
      </c>
      <c r="AU1155" s="220" t="s">
        <v>85</v>
      </c>
      <c r="AV1155" s="13" t="s">
        <v>85</v>
      </c>
      <c r="AW1155" s="13" t="s">
        <v>33</v>
      </c>
      <c r="AX1155" s="13" t="s">
        <v>76</v>
      </c>
      <c r="AY1155" s="220" t="s">
        <v>150</v>
      </c>
    </row>
    <row r="1156" spans="1:65" s="13" customFormat="1">
      <c r="B1156" s="210"/>
      <c r="C1156" s="211"/>
      <c r="D1156" s="205" t="s">
        <v>161</v>
      </c>
      <c r="E1156" s="212" t="s">
        <v>1</v>
      </c>
      <c r="F1156" s="213" t="s">
        <v>1616</v>
      </c>
      <c r="G1156" s="211"/>
      <c r="H1156" s="214">
        <v>0.92500000000000004</v>
      </c>
      <c r="I1156" s="215"/>
      <c r="J1156" s="211"/>
      <c r="K1156" s="211"/>
      <c r="L1156" s="216"/>
      <c r="M1156" s="217"/>
      <c r="N1156" s="218"/>
      <c r="O1156" s="218"/>
      <c r="P1156" s="218"/>
      <c r="Q1156" s="218"/>
      <c r="R1156" s="218"/>
      <c r="S1156" s="218"/>
      <c r="T1156" s="219"/>
      <c r="AT1156" s="220" t="s">
        <v>161</v>
      </c>
      <c r="AU1156" s="220" t="s">
        <v>85</v>
      </c>
      <c r="AV1156" s="13" t="s">
        <v>85</v>
      </c>
      <c r="AW1156" s="13" t="s">
        <v>33</v>
      </c>
      <c r="AX1156" s="13" t="s">
        <v>76</v>
      </c>
      <c r="AY1156" s="220" t="s">
        <v>150</v>
      </c>
    </row>
    <row r="1157" spans="1:65" s="13" customFormat="1">
      <c r="B1157" s="210"/>
      <c r="C1157" s="211"/>
      <c r="D1157" s="205" t="s">
        <v>161</v>
      </c>
      <c r="E1157" s="212" t="s">
        <v>1</v>
      </c>
      <c r="F1157" s="213" t="s">
        <v>1617</v>
      </c>
      <c r="G1157" s="211"/>
      <c r="H1157" s="214">
        <v>1.65</v>
      </c>
      <c r="I1157" s="215"/>
      <c r="J1157" s="211"/>
      <c r="K1157" s="211"/>
      <c r="L1157" s="216"/>
      <c r="M1157" s="217"/>
      <c r="N1157" s="218"/>
      <c r="O1157" s="218"/>
      <c r="P1157" s="218"/>
      <c r="Q1157" s="218"/>
      <c r="R1157" s="218"/>
      <c r="S1157" s="218"/>
      <c r="T1157" s="219"/>
      <c r="AT1157" s="220" t="s">
        <v>161</v>
      </c>
      <c r="AU1157" s="220" t="s">
        <v>85</v>
      </c>
      <c r="AV1157" s="13" t="s">
        <v>85</v>
      </c>
      <c r="AW1157" s="13" t="s">
        <v>33</v>
      </c>
      <c r="AX1157" s="13" t="s">
        <v>76</v>
      </c>
      <c r="AY1157" s="220" t="s">
        <v>150</v>
      </c>
    </row>
    <row r="1158" spans="1:65" s="13" customFormat="1">
      <c r="B1158" s="210"/>
      <c r="C1158" s="211"/>
      <c r="D1158" s="205" t="s">
        <v>161</v>
      </c>
      <c r="E1158" s="212" t="s">
        <v>1</v>
      </c>
      <c r="F1158" s="213" t="s">
        <v>1618</v>
      </c>
      <c r="G1158" s="211"/>
      <c r="H1158" s="214">
        <v>2.4249999999999998</v>
      </c>
      <c r="I1158" s="215"/>
      <c r="J1158" s="211"/>
      <c r="K1158" s="211"/>
      <c r="L1158" s="216"/>
      <c r="M1158" s="217"/>
      <c r="N1158" s="218"/>
      <c r="O1158" s="218"/>
      <c r="P1158" s="218"/>
      <c r="Q1158" s="218"/>
      <c r="R1158" s="218"/>
      <c r="S1158" s="218"/>
      <c r="T1158" s="219"/>
      <c r="AT1158" s="220" t="s">
        <v>161</v>
      </c>
      <c r="AU1158" s="220" t="s">
        <v>85</v>
      </c>
      <c r="AV1158" s="13" t="s">
        <v>85</v>
      </c>
      <c r="AW1158" s="13" t="s">
        <v>33</v>
      </c>
      <c r="AX1158" s="13" t="s">
        <v>76</v>
      </c>
      <c r="AY1158" s="220" t="s">
        <v>150</v>
      </c>
    </row>
    <row r="1159" spans="1:65" s="14" customFormat="1">
      <c r="B1159" s="221"/>
      <c r="C1159" s="222"/>
      <c r="D1159" s="205" t="s">
        <v>161</v>
      </c>
      <c r="E1159" s="223" t="s">
        <v>1</v>
      </c>
      <c r="F1159" s="224" t="s">
        <v>163</v>
      </c>
      <c r="G1159" s="222"/>
      <c r="H1159" s="225">
        <v>38.295000000000002</v>
      </c>
      <c r="I1159" s="226"/>
      <c r="J1159" s="222"/>
      <c r="K1159" s="222"/>
      <c r="L1159" s="227"/>
      <c r="M1159" s="228"/>
      <c r="N1159" s="229"/>
      <c r="O1159" s="229"/>
      <c r="P1159" s="229"/>
      <c r="Q1159" s="229"/>
      <c r="R1159" s="229"/>
      <c r="S1159" s="229"/>
      <c r="T1159" s="230"/>
      <c r="AT1159" s="231" t="s">
        <v>161</v>
      </c>
      <c r="AU1159" s="231" t="s">
        <v>85</v>
      </c>
      <c r="AV1159" s="14" t="s">
        <v>157</v>
      </c>
      <c r="AW1159" s="14" t="s">
        <v>33</v>
      </c>
      <c r="AX1159" s="14" t="s">
        <v>83</v>
      </c>
      <c r="AY1159" s="231" t="s">
        <v>150</v>
      </c>
    </row>
    <row r="1160" spans="1:65" s="2" customFormat="1" ht="24.2" customHeight="1">
      <c r="A1160" s="35"/>
      <c r="B1160" s="36"/>
      <c r="C1160" s="192" t="s">
        <v>1619</v>
      </c>
      <c r="D1160" s="192" t="s">
        <v>152</v>
      </c>
      <c r="E1160" s="193" t="s">
        <v>1620</v>
      </c>
      <c r="F1160" s="194" t="s">
        <v>1621</v>
      </c>
      <c r="G1160" s="195" t="s">
        <v>363</v>
      </c>
      <c r="H1160" s="196">
        <v>60.35</v>
      </c>
      <c r="I1160" s="197"/>
      <c r="J1160" s="198">
        <f>ROUND(I1160*H1160,2)</f>
        <v>0</v>
      </c>
      <c r="K1160" s="194" t="s">
        <v>156</v>
      </c>
      <c r="L1160" s="40"/>
      <c r="M1160" s="199" t="s">
        <v>1</v>
      </c>
      <c r="N1160" s="200" t="s">
        <v>41</v>
      </c>
      <c r="O1160" s="72"/>
      <c r="P1160" s="201">
        <f>O1160*H1160</f>
        <v>0</v>
      </c>
      <c r="Q1160" s="201">
        <v>2.7999999999999998E-4</v>
      </c>
      <c r="R1160" s="201">
        <f>Q1160*H1160</f>
        <v>1.6898E-2</v>
      </c>
      <c r="S1160" s="201">
        <v>0</v>
      </c>
      <c r="T1160" s="202">
        <f>S1160*H1160</f>
        <v>0</v>
      </c>
      <c r="U1160" s="35"/>
      <c r="V1160" s="35"/>
      <c r="W1160" s="35"/>
      <c r="X1160" s="35"/>
      <c r="Y1160" s="35"/>
      <c r="Z1160" s="35"/>
      <c r="AA1160" s="35"/>
      <c r="AB1160" s="35"/>
      <c r="AC1160" s="35"/>
      <c r="AD1160" s="35"/>
      <c r="AE1160" s="35"/>
      <c r="AR1160" s="203" t="s">
        <v>350</v>
      </c>
      <c r="AT1160" s="203" t="s">
        <v>152</v>
      </c>
      <c r="AU1160" s="203" t="s">
        <v>85</v>
      </c>
      <c r="AY1160" s="18" t="s">
        <v>150</v>
      </c>
      <c r="BE1160" s="204">
        <f>IF(N1160="základní",J1160,0)</f>
        <v>0</v>
      </c>
      <c r="BF1160" s="204">
        <f>IF(N1160="snížená",J1160,0)</f>
        <v>0</v>
      </c>
      <c r="BG1160" s="204">
        <f>IF(N1160="zákl. přenesená",J1160,0)</f>
        <v>0</v>
      </c>
      <c r="BH1160" s="204">
        <f>IF(N1160="sníž. přenesená",J1160,0)</f>
        <v>0</v>
      </c>
      <c r="BI1160" s="204">
        <f>IF(N1160="nulová",J1160,0)</f>
        <v>0</v>
      </c>
      <c r="BJ1160" s="18" t="s">
        <v>83</v>
      </c>
      <c r="BK1160" s="204">
        <f>ROUND(I1160*H1160,2)</f>
        <v>0</v>
      </c>
      <c r="BL1160" s="18" t="s">
        <v>350</v>
      </c>
      <c r="BM1160" s="203" t="s">
        <v>1622</v>
      </c>
    </row>
    <row r="1161" spans="1:65" s="2" customFormat="1" ht="19.5">
      <c r="A1161" s="35"/>
      <c r="B1161" s="36"/>
      <c r="C1161" s="37"/>
      <c r="D1161" s="205" t="s">
        <v>159</v>
      </c>
      <c r="E1161" s="37"/>
      <c r="F1161" s="206" t="s">
        <v>1623</v>
      </c>
      <c r="G1161" s="37"/>
      <c r="H1161" s="37"/>
      <c r="I1161" s="207"/>
      <c r="J1161" s="37"/>
      <c r="K1161" s="37"/>
      <c r="L1161" s="40"/>
      <c r="M1161" s="208"/>
      <c r="N1161" s="209"/>
      <c r="O1161" s="72"/>
      <c r="P1161" s="72"/>
      <c r="Q1161" s="72"/>
      <c r="R1161" s="72"/>
      <c r="S1161" s="72"/>
      <c r="T1161" s="73"/>
      <c r="U1161" s="35"/>
      <c r="V1161" s="35"/>
      <c r="W1161" s="35"/>
      <c r="X1161" s="35"/>
      <c r="Y1161" s="35"/>
      <c r="Z1161" s="35"/>
      <c r="AA1161" s="35"/>
      <c r="AB1161" s="35"/>
      <c r="AC1161" s="35"/>
      <c r="AD1161" s="35"/>
      <c r="AE1161" s="35"/>
      <c r="AT1161" s="18" t="s">
        <v>159</v>
      </c>
      <c r="AU1161" s="18" t="s">
        <v>85</v>
      </c>
    </row>
    <row r="1162" spans="1:65" s="15" customFormat="1">
      <c r="B1162" s="236"/>
      <c r="C1162" s="237"/>
      <c r="D1162" s="205" t="s">
        <v>161</v>
      </c>
      <c r="E1162" s="238" t="s">
        <v>1</v>
      </c>
      <c r="F1162" s="239" t="s">
        <v>1602</v>
      </c>
      <c r="G1162" s="237"/>
      <c r="H1162" s="238" t="s">
        <v>1</v>
      </c>
      <c r="I1162" s="240"/>
      <c r="J1162" s="237"/>
      <c r="K1162" s="237"/>
      <c r="L1162" s="241"/>
      <c r="M1162" s="242"/>
      <c r="N1162" s="243"/>
      <c r="O1162" s="243"/>
      <c r="P1162" s="243"/>
      <c r="Q1162" s="243"/>
      <c r="R1162" s="243"/>
      <c r="S1162" s="243"/>
      <c r="T1162" s="244"/>
      <c r="AT1162" s="245" t="s">
        <v>161</v>
      </c>
      <c r="AU1162" s="245" t="s">
        <v>85</v>
      </c>
      <c r="AV1162" s="15" t="s">
        <v>83</v>
      </c>
      <c r="AW1162" s="15" t="s">
        <v>33</v>
      </c>
      <c r="AX1162" s="15" t="s">
        <v>76</v>
      </c>
      <c r="AY1162" s="245" t="s">
        <v>150</v>
      </c>
    </row>
    <row r="1163" spans="1:65" s="13" customFormat="1">
      <c r="B1163" s="210"/>
      <c r="C1163" s="211"/>
      <c r="D1163" s="205" t="s">
        <v>161</v>
      </c>
      <c r="E1163" s="212" t="s">
        <v>1</v>
      </c>
      <c r="F1163" s="213" t="s">
        <v>1624</v>
      </c>
      <c r="G1163" s="211"/>
      <c r="H1163" s="214">
        <v>13.2</v>
      </c>
      <c r="I1163" s="215"/>
      <c r="J1163" s="211"/>
      <c r="K1163" s="211"/>
      <c r="L1163" s="216"/>
      <c r="M1163" s="217"/>
      <c r="N1163" s="218"/>
      <c r="O1163" s="218"/>
      <c r="P1163" s="218"/>
      <c r="Q1163" s="218"/>
      <c r="R1163" s="218"/>
      <c r="S1163" s="218"/>
      <c r="T1163" s="219"/>
      <c r="AT1163" s="220" t="s">
        <v>161</v>
      </c>
      <c r="AU1163" s="220" t="s">
        <v>85</v>
      </c>
      <c r="AV1163" s="13" t="s">
        <v>85</v>
      </c>
      <c r="AW1163" s="13" t="s">
        <v>33</v>
      </c>
      <c r="AX1163" s="13" t="s">
        <v>76</v>
      </c>
      <c r="AY1163" s="220" t="s">
        <v>150</v>
      </c>
    </row>
    <row r="1164" spans="1:65" s="13" customFormat="1">
      <c r="B1164" s="210"/>
      <c r="C1164" s="211"/>
      <c r="D1164" s="205" t="s">
        <v>161</v>
      </c>
      <c r="E1164" s="212" t="s">
        <v>1</v>
      </c>
      <c r="F1164" s="213" t="s">
        <v>1625</v>
      </c>
      <c r="G1164" s="211"/>
      <c r="H1164" s="214">
        <v>26.4</v>
      </c>
      <c r="I1164" s="215"/>
      <c r="J1164" s="211"/>
      <c r="K1164" s="211"/>
      <c r="L1164" s="216"/>
      <c r="M1164" s="217"/>
      <c r="N1164" s="218"/>
      <c r="O1164" s="218"/>
      <c r="P1164" s="218"/>
      <c r="Q1164" s="218"/>
      <c r="R1164" s="218"/>
      <c r="S1164" s="218"/>
      <c r="T1164" s="219"/>
      <c r="AT1164" s="220" t="s">
        <v>161</v>
      </c>
      <c r="AU1164" s="220" t="s">
        <v>85</v>
      </c>
      <c r="AV1164" s="13" t="s">
        <v>85</v>
      </c>
      <c r="AW1164" s="13" t="s">
        <v>33</v>
      </c>
      <c r="AX1164" s="13" t="s">
        <v>76</v>
      </c>
      <c r="AY1164" s="220" t="s">
        <v>150</v>
      </c>
    </row>
    <row r="1165" spans="1:65" s="15" customFormat="1">
      <c r="B1165" s="236"/>
      <c r="C1165" s="237"/>
      <c r="D1165" s="205" t="s">
        <v>161</v>
      </c>
      <c r="E1165" s="238" t="s">
        <v>1</v>
      </c>
      <c r="F1165" s="239" t="s">
        <v>1605</v>
      </c>
      <c r="G1165" s="237"/>
      <c r="H1165" s="238" t="s">
        <v>1</v>
      </c>
      <c r="I1165" s="240"/>
      <c r="J1165" s="237"/>
      <c r="K1165" s="237"/>
      <c r="L1165" s="241"/>
      <c r="M1165" s="242"/>
      <c r="N1165" s="243"/>
      <c r="O1165" s="243"/>
      <c r="P1165" s="243"/>
      <c r="Q1165" s="243"/>
      <c r="R1165" s="243"/>
      <c r="S1165" s="243"/>
      <c r="T1165" s="244"/>
      <c r="AT1165" s="245" t="s">
        <v>161</v>
      </c>
      <c r="AU1165" s="245" t="s">
        <v>85</v>
      </c>
      <c r="AV1165" s="15" t="s">
        <v>83</v>
      </c>
      <c r="AW1165" s="15" t="s">
        <v>33</v>
      </c>
      <c r="AX1165" s="15" t="s">
        <v>76</v>
      </c>
      <c r="AY1165" s="245" t="s">
        <v>150</v>
      </c>
    </row>
    <row r="1166" spans="1:65" s="13" customFormat="1">
      <c r="B1166" s="210"/>
      <c r="C1166" s="211"/>
      <c r="D1166" s="205" t="s">
        <v>161</v>
      </c>
      <c r="E1166" s="212" t="s">
        <v>1</v>
      </c>
      <c r="F1166" s="213" t="s">
        <v>1626</v>
      </c>
      <c r="G1166" s="211"/>
      <c r="H1166" s="214">
        <v>3</v>
      </c>
      <c r="I1166" s="215"/>
      <c r="J1166" s="211"/>
      <c r="K1166" s="211"/>
      <c r="L1166" s="216"/>
      <c r="M1166" s="217"/>
      <c r="N1166" s="218"/>
      <c r="O1166" s="218"/>
      <c r="P1166" s="218"/>
      <c r="Q1166" s="218"/>
      <c r="R1166" s="218"/>
      <c r="S1166" s="218"/>
      <c r="T1166" s="219"/>
      <c r="AT1166" s="220" t="s">
        <v>161</v>
      </c>
      <c r="AU1166" s="220" t="s">
        <v>85</v>
      </c>
      <c r="AV1166" s="13" t="s">
        <v>85</v>
      </c>
      <c r="AW1166" s="13" t="s">
        <v>33</v>
      </c>
      <c r="AX1166" s="13" t="s">
        <v>76</v>
      </c>
      <c r="AY1166" s="220" t="s">
        <v>150</v>
      </c>
    </row>
    <row r="1167" spans="1:65" s="13" customFormat="1">
      <c r="B1167" s="210"/>
      <c r="C1167" s="211"/>
      <c r="D1167" s="205" t="s">
        <v>161</v>
      </c>
      <c r="E1167" s="212" t="s">
        <v>1</v>
      </c>
      <c r="F1167" s="213" t="s">
        <v>1627</v>
      </c>
      <c r="G1167" s="211"/>
      <c r="H1167" s="214">
        <v>1.5</v>
      </c>
      <c r="I1167" s="215"/>
      <c r="J1167" s="211"/>
      <c r="K1167" s="211"/>
      <c r="L1167" s="216"/>
      <c r="M1167" s="217"/>
      <c r="N1167" s="218"/>
      <c r="O1167" s="218"/>
      <c r="P1167" s="218"/>
      <c r="Q1167" s="218"/>
      <c r="R1167" s="218"/>
      <c r="S1167" s="218"/>
      <c r="T1167" s="219"/>
      <c r="AT1167" s="220" t="s">
        <v>161</v>
      </c>
      <c r="AU1167" s="220" t="s">
        <v>85</v>
      </c>
      <c r="AV1167" s="13" t="s">
        <v>85</v>
      </c>
      <c r="AW1167" s="13" t="s">
        <v>33</v>
      </c>
      <c r="AX1167" s="13" t="s">
        <v>76</v>
      </c>
      <c r="AY1167" s="220" t="s">
        <v>150</v>
      </c>
    </row>
    <row r="1168" spans="1:65" s="13" customFormat="1">
      <c r="B1168" s="210"/>
      <c r="C1168" s="211"/>
      <c r="D1168" s="205" t="s">
        <v>161</v>
      </c>
      <c r="E1168" s="212" t="s">
        <v>1</v>
      </c>
      <c r="F1168" s="213" t="s">
        <v>1628</v>
      </c>
      <c r="G1168" s="211"/>
      <c r="H1168" s="214">
        <v>1.5</v>
      </c>
      <c r="I1168" s="215"/>
      <c r="J1168" s="211"/>
      <c r="K1168" s="211"/>
      <c r="L1168" s="216"/>
      <c r="M1168" s="217"/>
      <c r="N1168" s="218"/>
      <c r="O1168" s="218"/>
      <c r="P1168" s="218"/>
      <c r="Q1168" s="218"/>
      <c r="R1168" s="218"/>
      <c r="S1168" s="218"/>
      <c r="T1168" s="219"/>
      <c r="AT1168" s="220" t="s">
        <v>161</v>
      </c>
      <c r="AU1168" s="220" t="s">
        <v>85</v>
      </c>
      <c r="AV1168" s="13" t="s">
        <v>85</v>
      </c>
      <c r="AW1168" s="13" t="s">
        <v>33</v>
      </c>
      <c r="AX1168" s="13" t="s">
        <v>76</v>
      </c>
      <c r="AY1168" s="220" t="s">
        <v>150</v>
      </c>
    </row>
    <row r="1169" spans="1:65" s="13" customFormat="1">
      <c r="B1169" s="210"/>
      <c r="C1169" s="211"/>
      <c r="D1169" s="205" t="s">
        <v>161</v>
      </c>
      <c r="E1169" s="212" t="s">
        <v>1</v>
      </c>
      <c r="F1169" s="213" t="s">
        <v>1629</v>
      </c>
      <c r="G1169" s="211"/>
      <c r="H1169" s="214">
        <v>1.75</v>
      </c>
      <c r="I1169" s="215"/>
      <c r="J1169" s="211"/>
      <c r="K1169" s="211"/>
      <c r="L1169" s="216"/>
      <c r="M1169" s="217"/>
      <c r="N1169" s="218"/>
      <c r="O1169" s="218"/>
      <c r="P1169" s="218"/>
      <c r="Q1169" s="218"/>
      <c r="R1169" s="218"/>
      <c r="S1169" s="218"/>
      <c r="T1169" s="219"/>
      <c r="AT1169" s="220" t="s">
        <v>161</v>
      </c>
      <c r="AU1169" s="220" t="s">
        <v>85</v>
      </c>
      <c r="AV1169" s="13" t="s">
        <v>85</v>
      </c>
      <c r="AW1169" s="13" t="s">
        <v>33</v>
      </c>
      <c r="AX1169" s="13" t="s">
        <v>76</v>
      </c>
      <c r="AY1169" s="220" t="s">
        <v>150</v>
      </c>
    </row>
    <row r="1170" spans="1:65" s="13" customFormat="1">
      <c r="B1170" s="210"/>
      <c r="C1170" s="211"/>
      <c r="D1170" s="205" t="s">
        <v>161</v>
      </c>
      <c r="E1170" s="212" t="s">
        <v>1</v>
      </c>
      <c r="F1170" s="213" t="s">
        <v>1630</v>
      </c>
      <c r="G1170" s="211"/>
      <c r="H1170" s="214">
        <v>2</v>
      </c>
      <c r="I1170" s="215"/>
      <c r="J1170" s="211"/>
      <c r="K1170" s="211"/>
      <c r="L1170" s="216"/>
      <c r="M1170" s="217"/>
      <c r="N1170" s="218"/>
      <c r="O1170" s="218"/>
      <c r="P1170" s="218"/>
      <c r="Q1170" s="218"/>
      <c r="R1170" s="218"/>
      <c r="S1170" s="218"/>
      <c r="T1170" s="219"/>
      <c r="AT1170" s="220" t="s">
        <v>161</v>
      </c>
      <c r="AU1170" s="220" t="s">
        <v>85</v>
      </c>
      <c r="AV1170" s="13" t="s">
        <v>85</v>
      </c>
      <c r="AW1170" s="13" t="s">
        <v>33</v>
      </c>
      <c r="AX1170" s="13" t="s">
        <v>76</v>
      </c>
      <c r="AY1170" s="220" t="s">
        <v>150</v>
      </c>
    </row>
    <row r="1171" spans="1:65" s="13" customFormat="1">
      <c r="B1171" s="210"/>
      <c r="C1171" s="211"/>
      <c r="D1171" s="205" t="s">
        <v>161</v>
      </c>
      <c r="E1171" s="212" t="s">
        <v>1</v>
      </c>
      <c r="F1171" s="213" t="s">
        <v>1631</v>
      </c>
      <c r="G1171" s="211"/>
      <c r="H1171" s="214">
        <v>1.5</v>
      </c>
      <c r="I1171" s="215"/>
      <c r="J1171" s="211"/>
      <c r="K1171" s="211"/>
      <c r="L1171" s="216"/>
      <c r="M1171" s="217"/>
      <c r="N1171" s="218"/>
      <c r="O1171" s="218"/>
      <c r="P1171" s="218"/>
      <c r="Q1171" s="218"/>
      <c r="R1171" s="218"/>
      <c r="S1171" s="218"/>
      <c r="T1171" s="219"/>
      <c r="AT1171" s="220" t="s">
        <v>161</v>
      </c>
      <c r="AU1171" s="220" t="s">
        <v>85</v>
      </c>
      <c r="AV1171" s="13" t="s">
        <v>85</v>
      </c>
      <c r="AW1171" s="13" t="s">
        <v>33</v>
      </c>
      <c r="AX1171" s="13" t="s">
        <v>76</v>
      </c>
      <c r="AY1171" s="220" t="s">
        <v>150</v>
      </c>
    </row>
    <row r="1172" spans="1:65" s="13" customFormat="1">
      <c r="B1172" s="210"/>
      <c r="C1172" s="211"/>
      <c r="D1172" s="205" t="s">
        <v>161</v>
      </c>
      <c r="E1172" s="212" t="s">
        <v>1</v>
      </c>
      <c r="F1172" s="213" t="s">
        <v>1632</v>
      </c>
      <c r="G1172" s="211"/>
      <c r="H1172" s="214">
        <v>1.5</v>
      </c>
      <c r="I1172" s="215"/>
      <c r="J1172" s="211"/>
      <c r="K1172" s="211"/>
      <c r="L1172" s="216"/>
      <c r="M1172" s="217"/>
      <c r="N1172" s="218"/>
      <c r="O1172" s="218"/>
      <c r="P1172" s="218"/>
      <c r="Q1172" s="218"/>
      <c r="R1172" s="218"/>
      <c r="S1172" s="218"/>
      <c r="T1172" s="219"/>
      <c r="AT1172" s="220" t="s">
        <v>161</v>
      </c>
      <c r="AU1172" s="220" t="s">
        <v>85</v>
      </c>
      <c r="AV1172" s="13" t="s">
        <v>85</v>
      </c>
      <c r="AW1172" s="13" t="s">
        <v>33</v>
      </c>
      <c r="AX1172" s="13" t="s">
        <v>76</v>
      </c>
      <c r="AY1172" s="220" t="s">
        <v>150</v>
      </c>
    </row>
    <row r="1173" spans="1:65" s="13" customFormat="1">
      <c r="B1173" s="210"/>
      <c r="C1173" s="211"/>
      <c r="D1173" s="205" t="s">
        <v>161</v>
      </c>
      <c r="E1173" s="212" t="s">
        <v>1</v>
      </c>
      <c r="F1173" s="213" t="s">
        <v>1633</v>
      </c>
      <c r="G1173" s="211"/>
      <c r="H1173" s="214">
        <v>2.5</v>
      </c>
      <c r="I1173" s="215"/>
      <c r="J1173" s="211"/>
      <c r="K1173" s="211"/>
      <c r="L1173" s="216"/>
      <c r="M1173" s="217"/>
      <c r="N1173" s="218"/>
      <c r="O1173" s="218"/>
      <c r="P1173" s="218"/>
      <c r="Q1173" s="218"/>
      <c r="R1173" s="218"/>
      <c r="S1173" s="218"/>
      <c r="T1173" s="219"/>
      <c r="AT1173" s="220" t="s">
        <v>161</v>
      </c>
      <c r="AU1173" s="220" t="s">
        <v>85</v>
      </c>
      <c r="AV1173" s="13" t="s">
        <v>85</v>
      </c>
      <c r="AW1173" s="13" t="s">
        <v>33</v>
      </c>
      <c r="AX1173" s="13" t="s">
        <v>76</v>
      </c>
      <c r="AY1173" s="220" t="s">
        <v>150</v>
      </c>
    </row>
    <row r="1174" spans="1:65" s="13" customFormat="1">
      <c r="B1174" s="210"/>
      <c r="C1174" s="211"/>
      <c r="D1174" s="205" t="s">
        <v>161</v>
      </c>
      <c r="E1174" s="212" t="s">
        <v>1</v>
      </c>
      <c r="F1174" s="213" t="s">
        <v>1634</v>
      </c>
      <c r="G1174" s="211"/>
      <c r="H1174" s="214">
        <v>1.5</v>
      </c>
      <c r="I1174" s="215"/>
      <c r="J1174" s="211"/>
      <c r="K1174" s="211"/>
      <c r="L1174" s="216"/>
      <c r="M1174" s="217"/>
      <c r="N1174" s="218"/>
      <c r="O1174" s="218"/>
      <c r="P1174" s="218"/>
      <c r="Q1174" s="218"/>
      <c r="R1174" s="218"/>
      <c r="S1174" s="218"/>
      <c r="T1174" s="219"/>
      <c r="AT1174" s="220" t="s">
        <v>161</v>
      </c>
      <c r="AU1174" s="220" t="s">
        <v>85</v>
      </c>
      <c r="AV1174" s="13" t="s">
        <v>85</v>
      </c>
      <c r="AW1174" s="13" t="s">
        <v>33</v>
      </c>
      <c r="AX1174" s="13" t="s">
        <v>76</v>
      </c>
      <c r="AY1174" s="220" t="s">
        <v>150</v>
      </c>
    </row>
    <row r="1175" spans="1:65" s="13" customFormat="1">
      <c r="B1175" s="210"/>
      <c r="C1175" s="211"/>
      <c r="D1175" s="205" t="s">
        <v>161</v>
      </c>
      <c r="E1175" s="212" t="s">
        <v>1</v>
      </c>
      <c r="F1175" s="213" t="s">
        <v>1635</v>
      </c>
      <c r="G1175" s="211"/>
      <c r="H1175" s="214">
        <v>2</v>
      </c>
      <c r="I1175" s="215"/>
      <c r="J1175" s="211"/>
      <c r="K1175" s="211"/>
      <c r="L1175" s="216"/>
      <c r="M1175" s="217"/>
      <c r="N1175" s="218"/>
      <c r="O1175" s="218"/>
      <c r="P1175" s="218"/>
      <c r="Q1175" s="218"/>
      <c r="R1175" s="218"/>
      <c r="S1175" s="218"/>
      <c r="T1175" s="219"/>
      <c r="AT1175" s="220" t="s">
        <v>161</v>
      </c>
      <c r="AU1175" s="220" t="s">
        <v>85</v>
      </c>
      <c r="AV1175" s="13" t="s">
        <v>85</v>
      </c>
      <c r="AW1175" s="13" t="s">
        <v>33</v>
      </c>
      <c r="AX1175" s="13" t="s">
        <v>76</v>
      </c>
      <c r="AY1175" s="220" t="s">
        <v>150</v>
      </c>
    </row>
    <row r="1176" spans="1:65" s="13" customFormat="1">
      <c r="B1176" s="210"/>
      <c r="C1176" s="211"/>
      <c r="D1176" s="205" t="s">
        <v>161</v>
      </c>
      <c r="E1176" s="212" t="s">
        <v>1</v>
      </c>
      <c r="F1176" s="213" t="s">
        <v>1636</v>
      </c>
      <c r="G1176" s="211"/>
      <c r="H1176" s="214">
        <v>2</v>
      </c>
      <c r="I1176" s="215"/>
      <c r="J1176" s="211"/>
      <c r="K1176" s="211"/>
      <c r="L1176" s="216"/>
      <c r="M1176" s="217"/>
      <c r="N1176" s="218"/>
      <c r="O1176" s="218"/>
      <c r="P1176" s="218"/>
      <c r="Q1176" s="218"/>
      <c r="R1176" s="218"/>
      <c r="S1176" s="218"/>
      <c r="T1176" s="219"/>
      <c r="AT1176" s="220" t="s">
        <v>161</v>
      </c>
      <c r="AU1176" s="220" t="s">
        <v>85</v>
      </c>
      <c r="AV1176" s="13" t="s">
        <v>85</v>
      </c>
      <c r="AW1176" s="13" t="s">
        <v>33</v>
      </c>
      <c r="AX1176" s="13" t="s">
        <v>76</v>
      </c>
      <c r="AY1176" s="220" t="s">
        <v>150</v>
      </c>
    </row>
    <row r="1177" spans="1:65" s="14" customFormat="1">
      <c r="B1177" s="221"/>
      <c r="C1177" s="222"/>
      <c r="D1177" s="205" t="s">
        <v>161</v>
      </c>
      <c r="E1177" s="223" t="s">
        <v>1</v>
      </c>
      <c r="F1177" s="224" t="s">
        <v>163</v>
      </c>
      <c r="G1177" s="222"/>
      <c r="H1177" s="225">
        <v>60.35</v>
      </c>
      <c r="I1177" s="226"/>
      <c r="J1177" s="222"/>
      <c r="K1177" s="222"/>
      <c r="L1177" s="227"/>
      <c r="M1177" s="228"/>
      <c r="N1177" s="229"/>
      <c r="O1177" s="229"/>
      <c r="P1177" s="229"/>
      <c r="Q1177" s="229"/>
      <c r="R1177" s="229"/>
      <c r="S1177" s="229"/>
      <c r="T1177" s="230"/>
      <c r="AT1177" s="231" t="s">
        <v>161</v>
      </c>
      <c r="AU1177" s="231" t="s">
        <v>85</v>
      </c>
      <c r="AV1177" s="14" t="s">
        <v>157</v>
      </c>
      <c r="AW1177" s="14" t="s">
        <v>33</v>
      </c>
      <c r="AX1177" s="14" t="s">
        <v>83</v>
      </c>
      <c r="AY1177" s="231" t="s">
        <v>150</v>
      </c>
    </row>
    <row r="1178" spans="1:65" s="2" customFormat="1" ht="16.5" customHeight="1">
      <c r="A1178" s="35"/>
      <c r="B1178" s="36"/>
      <c r="C1178" s="192" t="s">
        <v>1637</v>
      </c>
      <c r="D1178" s="192" t="s">
        <v>152</v>
      </c>
      <c r="E1178" s="193" t="s">
        <v>1638</v>
      </c>
      <c r="F1178" s="194" t="s">
        <v>1639</v>
      </c>
      <c r="G1178" s="195" t="s">
        <v>265</v>
      </c>
      <c r="H1178" s="196">
        <v>143.006</v>
      </c>
      <c r="I1178" s="197"/>
      <c r="J1178" s="198">
        <f>ROUND(I1178*H1178,2)</f>
        <v>0</v>
      </c>
      <c r="K1178" s="194" t="s">
        <v>156</v>
      </c>
      <c r="L1178" s="40"/>
      <c r="M1178" s="199" t="s">
        <v>1</v>
      </c>
      <c r="N1178" s="200" t="s">
        <v>41</v>
      </c>
      <c r="O1178" s="72"/>
      <c r="P1178" s="201">
        <f>O1178*H1178</f>
        <v>0</v>
      </c>
      <c r="Q1178" s="201">
        <v>4.4999999999999997E-3</v>
      </c>
      <c r="R1178" s="201">
        <f>Q1178*H1178</f>
        <v>0.64352699999999996</v>
      </c>
      <c r="S1178" s="201">
        <v>0</v>
      </c>
      <c r="T1178" s="202">
        <f>S1178*H1178</f>
        <v>0</v>
      </c>
      <c r="U1178" s="35"/>
      <c r="V1178" s="35"/>
      <c r="W1178" s="35"/>
      <c r="X1178" s="35"/>
      <c r="Y1178" s="35"/>
      <c r="Z1178" s="35"/>
      <c r="AA1178" s="35"/>
      <c r="AB1178" s="35"/>
      <c r="AC1178" s="35"/>
      <c r="AD1178" s="35"/>
      <c r="AE1178" s="35"/>
      <c r="AR1178" s="203" t="s">
        <v>350</v>
      </c>
      <c r="AT1178" s="203" t="s">
        <v>152</v>
      </c>
      <c r="AU1178" s="203" t="s">
        <v>85</v>
      </c>
      <c r="AY1178" s="18" t="s">
        <v>150</v>
      </c>
      <c r="BE1178" s="204">
        <f>IF(N1178="základní",J1178,0)</f>
        <v>0</v>
      </c>
      <c r="BF1178" s="204">
        <f>IF(N1178="snížená",J1178,0)</f>
        <v>0</v>
      </c>
      <c r="BG1178" s="204">
        <f>IF(N1178="zákl. přenesená",J1178,0)</f>
        <v>0</v>
      </c>
      <c r="BH1178" s="204">
        <f>IF(N1178="sníž. přenesená",J1178,0)</f>
        <v>0</v>
      </c>
      <c r="BI1178" s="204">
        <f>IF(N1178="nulová",J1178,0)</f>
        <v>0</v>
      </c>
      <c r="BJ1178" s="18" t="s">
        <v>83</v>
      </c>
      <c r="BK1178" s="204">
        <f>ROUND(I1178*H1178,2)</f>
        <v>0</v>
      </c>
      <c r="BL1178" s="18" t="s">
        <v>350</v>
      </c>
      <c r="BM1178" s="203" t="s">
        <v>1640</v>
      </c>
    </row>
    <row r="1179" spans="1:65" s="2" customFormat="1" ht="19.5">
      <c r="A1179" s="35"/>
      <c r="B1179" s="36"/>
      <c r="C1179" s="37"/>
      <c r="D1179" s="205" t="s">
        <v>159</v>
      </c>
      <c r="E1179" s="37"/>
      <c r="F1179" s="206" t="s">
        <v>1641</v>
      </c>
      <c r="G1179" s="37"/>
      <c r="H1179" s="37"/>
      <c r="I1179" s="207"/>
      <c r="J1179" s="37"/>
      <c r="K1179" s="37"/>
      <c r="L1179" s="40"/>
      <c r="M1179" s="208"/>
      <c r="N1179" s="209"/>
      <c r="O1179" s="72"/>
      <c r="P1179" s="72"/>
      <c r="Q1179" s="72"/>
      <c r="R1179" s="72"/>
      <c r="S1179" s="72"/>
      <c r="T1179" s="73"/>
      <c r="U1179" s="35"/>
      <c r="V1179" s="35"/>
      <c r="W1179" s="35"/>
      <c r="X1179" s="35"/>
      <c r="Y1179" s="35"/>
      <c r="Z1179" s="35"/>
      <c r="AA1179" s="35"/>
      <c r="AB1179" s="35"/>
      <c r="AC1179" s="35"/>
      <c r="AD1179" s="35"/>
      <c r="AE1179" s="35"/>
      <c r="AT1179" s="18" t="s">
        <v>159</v>
      </c>
      <c r="AU1179" s="18" t="s">
        <v>85</v>
      </c>
    </row>
    <row r="1180" spans="1:65" s="2" customFormat="1" ht="24.2" customHeight="1">
      <c r="A1180" s="35"/>
      <c r="B1180" s="36"/>
      <c r="C1180" s="192" t="s">
        <v>1642</v>
      </c>
      <c r="D1180" s="192" t="s">
        <v>152</v>
      </c>
      <c r="E1180" s="193" t="s">
        <v>1643</v>
      </c>
      <c r="F1180" s="194" t="s">
        <v>1644</v>
      </c>
      <c r="G1180" s="195" t="s">
        <v>265</v>
      </c>
      <c r="H1180" s="196">
        <v>159.43</v>
      </c>
      <c r="I1180" s="197"/>
      <c r="J1180" s="198">
        <f>ROUND(I1180*H1180,2)</f>
        <v>0</v>
      </c>
      <c r="K1180" s="194" t="s">
        <v>156</v>
      </c>
      <c r="L1180" s="40"/>
      <c r="M1180" s="199" t="s">
        <v>1</v>
      </c>
      <c r="N1180" s="200" t="s">
        <v>41</v>
      </c>
      <c r="O1180" s="72"/>
      <c r="P1180" s="201">
        <f>O1180*H1180</f>
        <v>0</v>
      </c>
      <c r="Q1180" s="201">
        <v>0</v>
      </c>
      <c r="R1180" s="201">
        <f>Q1180*H1180</f>
        <v>0</v>
      </c>
      <c r="S1180" s="201">
        <v>2.7199999999999998E-2</v>
      </c>
      <c r="T1180" s="202">
        <f>S1180*H1180</f>
        <v>4.3364960000000004</v>
      </c>
      <c r="U1180" s="35"/>
      <c r="V1180" s="35"/>
      <c r="W1180" s="35"/>
      <c r="X1180" s="35"/>
      <c r="Y1180" s="35"/>
      <c r="Z1180" s="35"/>
      <c r="AA1180" s="35"/>
      <c r="AB1180" s="35"/>
      <c r="AC1180" s="35"/>
      <c r="AD1180" s="35"/>
      <c r="AE1180" s="35"/>
      <c r="AR1180" s="203" t="s">
        <v>350</v>
      </c>
      <c r="AT1180" s="203" t="s">
        <v>152</v>
      </c>
      <c r="AU1180" s="203" t="s">
        <v>85</v>
      </c>
      <c r="AY1180" s="18" t="s">
        <v>150</v>
      </c>
      <c r="BE1180" s="204">
        <f>IF(N1180="základní",J1180,0)</f>
        <v>0</v>
      </c>
      <c r="BF1180" s="204">
        <f>IF(N1180="snížená",J1180,0)</f>
        <v>0</v>
      </c>
      <c r="BG1180" s="204">
        <f>IF(N1180="zákl. přenesená",J1180,0)</f>
        <v>0</v>
      </c>
      <c r="BH1180" s="204">
        <f>IF(N1180="sníž. přenesená",J1180,0)</f>
        <v>0</v>
      </c>
      <c r="BI1180" s="204">
        <f>IF(N1180="nulová",J1180,0)</f>
        <v>0</v>
      </c>
      <c r="BJ1180" s="18" t="s">
        <v>83</v>
      </c>
      <c r="BK1180" s="204">
        <f>ROUND(I1180*H1180,2)</f>
        <v>0</v>
      </c>
      <c r="BL1180" s="18" t="s">
        <v>350</v>
      </c>
      <c r="BM1180" s="203" t="s">
        <v>1645</v>
      </c>
    </row>
    <row r="1181" spans="1:65" s="2" customFormat="1">
      <c r="A1181" s="35"/>
      <c r="B1181" s="36"/>
      <c r="C1181" s="37"/>
      <c r="D1181" s="205" t="s">
        <v>159</v>
      </c>
      <c r="E1181" s="37"/>
      <c r="F1181" s="206" t="s">
        <v>1646</v>
      </c>
      <c r="G1181" s="37"/>
      <c r="H1181" s="37"/>
      <c r="I1181" s="207"/>
      <c r="J1181" s="37"/>
      <c r="K1181" s="37"/>
      <c r="L1181" s="40"/>
      <c r="M1181" s="208"/>
      <c r="N1181" s="209"/>
      <c r="O1181" s="72"/>
      <c r="P1181" s="72"/>
      <c r="Q1181" s="72"/>
      <c r="R1181" s="72"/>
      <c r="S1181" s="72"/>
      <c r="T1181" s="73"/>
      <c r="U1181" s="35"/>
      <c r="V1181" s="35"/>
      <c r="W1181" s="35"/>
      <c r="X1181" s="35"/>
      <c r="Y1181" s="35"/>
      <c r="Z1181" s="35"/>
      <c r="AA1181" s="35"/>
      <c r="AB1181" s="35"/>
      <c r="AC1181" s="35"/>
      <c r="AD1181" s="35"/>
      <c r="AE1181" s="35"/>
      <c r="AT1181" s="18" t="s">
        <v>159</v>
      </c>
      <c r="AU1181" s="18" t="s">
        <v>85</v>
      </c>
    </row>
    <row r="1182" spans="1:65" s="15" customFormat="1">
      <c r="B1182" s="236"/>
      <c r="C1182" s="237"/>
      <c r="D1182" s="205" t="s">
        <v>161</v>
      </c>
      <c r="E1182" s="238" t="s">
        <v>1</v>
      </c>
      <c r="F1182" s="239" t="s">
        <v>1647</v>
      </c>
      <c r="G1182" s="237"/>
      <c r="H1182" s="238" t="s">
        <v>1</v>
      </c>
      <c r="I1182" s="240"/>
      <c r="J1182" s="237"/>
      <c r="K1182" s="237"/>
      <c r="L1182" s="241"/>
      <c r="M1182" s="242"/>
      <c r="N1182" s="243"/>
      <c r="O1182" s="243"/>
      <c r="P1182" s="243"/>
      <c r="Q1182" s="243"/>
      <c r="R1182" s="243"/>
      <c r="S1182" s="243"/>
      <c r="T1182" s="244"/>
      <c r="AT1182" s="245" t="s">
        <v>161</v>
      </c>
      <c r="AU1182" s="245" t="s">
        <v>85</v>
      </c>
      <c r="AV1182" s="15" t="s">
        <v>83</v>
      </c>
      <c r="AW1182" s="15" t="s">
        <v>33</v>
      </c>
      <c r="AX1182" s="15" t="s">
        <v>76</v>
      </c>
      <c r="AY1182" s="245" t="s">
        <v>150</v>
      </c>
    </row>
    <row r="1183" spans="1:65" s="15" customFormat="1">
      <c r="B1183" s="236"/>
      <c r="C1183" s="237"/>
      <c r="D1183" s="205" t="s">
        <v>161</v>
      </c>
      <c r="E1183" s="238" t="s">
        <v>1</v>
      </c>
      <c r="F1183" s="239" t="s">
        <v>712</v>
      </c>
      <c r="G1183" s="237"/>
      <c r="H1183" s="238" t="s">
        <v>1</v>
      </c>
      <c r="I1183" s="240"/>
      <c r="J1183" s="237"/>
      <c r="K1183" s="237"/>
      <c r="L1183" s="241"/>
      <c r="M1183" s="242"/>
      <c r="N1183" s="243"/>
      <c r="O1183" s="243"/>
      <c r="P1183" s="243"/>
      <c r="Q1183" s="243"/>
      <c r="R1183" s="243"/>
      <c r="S1183" s="243"/>
      <c r="T1183" s="244"/>
      <c r="AT1183" s="245" t="s">
        <v>161</v>
      </c>
      <c r="AU1183" s="245" t="s">
        <v>85</v>
      </c>
      <c r="AV1183" s="15" t="s">
        <v>83</v>
      </c>
      <c r="AW1183" s="15" t="s">
        <v>33</v>
      </c>
      <c r="AX1183" s="15" t="s">
        <v>76</v>
      </c>
      <c r="AY1183" s="245" t="s">
        <v>150</v>
      </c>
    </row>
    <row r="1184" spans="1:65" s="13" customFormat="1">
      <c r="B1184" s="210"/>
      <c r="C1184" s="211"/>
      <c r="D1184" s="205" t="s">
        <v>161</v>
      </c>
      <c r="E1184" s="212" t="s">
        <v>1</v>
      </c>
      <c r="F1184" s="213" t="s">
        <v>1648</v>
      </c>
      <c r="G1184" s="211"/>
      <c r="H1184" s="214">
        <v>0.72</v>
      </c>
      <c r="I1184" s="215"/>
      <c r="J1184" s="211"/>
      <c r="K1184" s="211"/>
      <c r="L1184" s="216"/>
      <c r="M1184" s="217"/>
      <c r="N1184" s="218"/>
      <c r="O1184" s="218"/>
      <c r="P1184" s="218"/>
      <c r="Q1184" s="218"/>
      <c r="R1184" s="218"/>
      <c r="S1184" s="218"/>
      <c r="T1184" s="219"/>
      <c r="AT1184" s="220" t="s">
        <v>161</v>
      </c>
      <c r="AU1184" s="220" t="s">
        <v>85</v>
      </c>
      <c r="AV1184" s="13" t="s">
        <v>85</v>
      </c>
      <c r="AW1184" s="13" t="s">
        <v>33</v>
      </c>
      <c r="AX1184" s="13" t="s">
        <v>76</v>
      </c>
      <c r="AY1184" s="220" t="s">
        <v>150</v>
      </c>
    </row>
    <row r="1185" spans="2:51" s="13" customFormat="1">
      <c r="B1185" s="210"/>
      <c r="C1185" s="211"/>
      <c r="D1185" s="205" t="s">
        <v>161</v>
      </c>
      <c r="E1185" s="212" t="s">
        <v>1</v>
      </c>
      <c r="F1185" s="213" t="s">
        <v>1649</v>
      </c>
      <c r="G1185" s="211"/>
      <c r="H1185" s="214">
        <v>4.5</v>
      </c>
      <c r="I1185" s="215"/>
      <c r="J1185" s="211"/>
      <c r="K1185" s="211"/>
      <c r="L1185" s="216"/>
      <c r="M1185" s="217"/>
      <c r="N1185" s="218"/>
      <c r="O1185" s="218"/>
      <c r="P1185" s="218"/>
      <c r="Q1185" s="218"/>
      <c r="R1185" s="218"/>
      <c r="S1185" s="218"/>
      <c r="T1185" s="219"/>
      <c r="AT1185" s="220" t="s">
        <v>161</v>
      </c>
      <c r="AU1185" s="220" t="s">
        <v>85</v>
      </c>
      <c r="AV1185" s="13" t="s">
        <v>85</v>
      </c>
      <c r="AW1185" s="13" t="s">
        <v>33</v>
      </c>
      <c r="AX1185" s="13" t="s">
        <v>76</v>
      </c>
      <c r="AY1185" s="220" t="s">
        <v>150</v>
      </c>
    </row>
    <row r="1186" spans="2:51" s="13" customFormat="1">
      <c r="B1186" s="210"/>
      <c r="C1186" s="211"/>
      <c r="D1186" s="205" t="s">
        <v>161</v>
      </c>
      <c r="E1186" s="212" t="s">
        <v>1</v>
      </c>
      <c r="F1186" s="213" t="s">
        <v>1650</v>
      </c>
      <c r="G1186" s="211"/>
      <c r="H1186" s="214">
        <v>3.6</v>
      </c>
      <c r="I1186" s="215"/>
      <c r="J1186" s="211"/>
      <c r="K1186" s="211"/>
      <c r="L1186" s="216"/>
      <c r="M1186" s="217"/>
      <c r="N1186" s="218"/>
      <c r="O1186" s="218"/>
      <c r="P1186" s="218"/>
      <c r="Q1186" s="218"/>
      <c r="R1186" s="218"/>
      <c r="S1186" s="218"/>
      <c r="T1186" s="219"/>
      <c r="AT1186" s="220" t="s">
        <v>161</v>
      </c>
      <c r="AU1186" s="220" t="s">
        <v>85</v>
      </c>
      <c r="AV1186" s="13" t="s">
        <v>85</v>
      </c>
      <c r="AW1186" s="13" t="s">
        <v>33</v>
      </c>
      <c r="AX1186" s="13" t="s">
        <v>76</v>
      </c>
      <c r="AY1186" s="220" t="s">
        <v>150</v>
      </c>
    </row>
    <row r="1187" spans="2:51" s="15" customFormat="1">
      <c r="B1187" s="236"/>
      <c r="C1187" s="237"/>
      <c r="D1187" s="205" t="s">
        <v>161</v>
      </c>
      <c r="E1187" s="238" t="s">
        <v>1</v>
      </c>
      <c r="F1187" s="239" t="s">
        <v>668</v>
      </c>
      <c r="G1187" s="237"/>
      <c r="H1187" s="238" t="s">
        <v>1</v>
      </c>
      <c r="I1187" s="240"/>
      <c r="J1187" s="237"/>
      <c r="K1187" s="237"/>
      <c r="L1187" s="241"/>
      <c r="M1187" s="242"/>
      <c r="N1187" s="243"/>
      <c r="O1187" s="243"/>
      <c r="P1187" s="243"/>
      <c r="Q1187" s="243"/>
      <c r="R1187" s="243"/>
      <c r="S1187" s="243"/>
      <c r="T1187" s="244"/>
      <c r="AT1187" s="245" t="s">
        <v>161</v>
      </c>
      <c r="AU1187" s="245" t="s">
        <v>85</v>
      </c>
      <c r="AV1187" s="15" t="s">
        <v>83</v>
      </c>
      <c r="AW1187" s="15" t="s">
        <v>33</v>
      </c>
      <c r="AX1187" s="15" t="s">
        <v>76</v>
      </c>
      <c r="AY1187" s="245" t="s">
        <v>150</v>
      </c>
    </row>
    <row r="1188" spans="2:51" s="13" customFormat="1">
      <c r="B1188" s="210"/>
      <c r="C1188" s="211"/>
      <c r="D1188" s="205" t="s">
        <v>161</v>
      </c>
      <c r="E1188" s="212" t="s">
        <v>1</v>
      </c>
      <c r="F1188" s="213" t="s">
        <v>1651</v>
      </c>
      <c r="G1188" s="211"/>
      <c r="H1188" s="214">
        <v>2.1</v>
      </c>
      <c r="I1188" s="215"/>
      <c r="J1188" s="211"/>
      <c r="K1188" s="211"/>
      <c r="L1188" s="216"/>
      <c r="M1188" s="217"/>
      <c r="N1188" s="218"/>
      <c r="O1188" s="218"/>
      <c r="P1188" s="218"/>
      <c r="Q1188" s="218"/>
      <c r="R1188" s="218"/>
      <c r="S1188" s="218"/>
      <c r="T1188" s="219"/>
      <c r="AT1188" s="220" t="s">
        <v>161</v>
      </c>
      <c r="AU1188" s="220" t="s">
        <v>85</v>
      </c>
      <c r="AV1188" s="13" t="s">
        <v>85</v>
      </c>
      <c r="AW1188" s="13" t="s">
        <v>33</v>
      </c>
      <c r="AX1188" s="13" t="s">
        <v>76</v>
      </c>
      <c r="AY1188" s="220" t="s">
        <v>150</v>
      </c>
    </row>
    <row r="1189" spans="2:51" s="13" customFormat="1">
      <c r="B1189" s="210"/>
      <c r="C1189" s="211"/>
      <c r="D1189" s="205" t="s">
        <v>161</v>
      </c>
      <c r="E1189" s="212" t="s">
        <v>1</v>
      </c>
      <c r="F1189" s="213" t="s">
        <v>1648</v>
      </c>
      <c r="G1189" s="211"/>
      <c r="H1189" s="214">
        <v>0.72</v>
      </c>
      <c r="I1189" s="215"/>
      <c r="J1189" s="211"/>
      <c r="K1189" s="211"/>
      <c r="L1189" s="216"/>
      <c r="M1189" s="217"/>
      <c r="N1189" s="218"/>
      <c r="O1189" s="218"/>
      <c r="P1189" s="218"/>
      <c r="Q1189" s="218"/>
      <c r="R1189" s="218"/>
      <c r="S1189" s="218"/>
      <c r="T1189" s="219"/>
      <c r="AT1189" s="220" t="s">
        <v>161</v>
      </c>
      <c r="AU1189" s="220" t="s">
        <v>85</v>
      </c>
      <c r="AV1189" s="13" t="s">
        <v>85</v>
      </c>
      <c r="AW1189" s="13" t="s">
        <v>33</v>
      </c>
      <c r="AX1189" s="13" t="s">
        <v>76</v>
      </c>
      <c r="AY1189" s="220" t="s">
        <v>150</v>
      </c>
    </row>
    <row r="1190" spans="2:51" s="13" customFormat="1">
      <c r="B1190" s="210"/>
      <c r="C1190" s="211"/>
      <c r="D1190" s="205" t="s">
        <v>161</v>
      </c>
      <c r="E1190" s="212" t="s">
        <v>1</v>
      </c>
      <c r="F1190" s="213" t="s">
        <v>1652</v>
      </c>
      <c r="G1190" s="211"/>
      <c r="H1190" s="214">
        <v>1.53</v>
      </c>
      <c r="I1190" s="215"/>
      <c r="J1190" s="211"/>
      <c r="K1190" s="211"/>
      <c r="L1190" s="216"/>
      <c r="M1190" s="217"/>
      <c r="N1190" s="218"/>
      <c r="O1190" s="218"/>
      <c r="P1190" s="218"/>
      <c r="Q1190" s="218"/>
      <c r="R1190" s="218"/>
      <c r="S1190" s="218"/>
      <c r="T1190" s="219"/>
      <c r="AT1190" s="220" t="s">
        <v>161</v>
      </c>
      <c r="AU1190" s="220" t="s">
        <v>85</v>
      </c>
      <c r="AV1190" s="13" t="s">
        <v>85</v>
      </c>
      <c r="AW1190" s="13" t="s">
        <v>33</v>
      </c>
      <c r="AX1190" s="13" t="s">
        <v>76</v>
      </c>
      <c r="AY1190" s="220" t="s">
        <v>150</v>
      </c>
    </row>
    <row r="1191" spans="2:51" s="16" customFormat="1">
      <c r="B1191" s="257"/>
      <c r="C1191" s="258"/>
      <c r="D1191" s="205" t="s">
        <v>161</v>
      </c>
      <c r="E1191" s="259" t="s">
        <v>1</v>
      </c>
      <c r="F1191" s="260" t="s">
        <v>1653</v>
      </c>
      <c r="G1191" s="258"/>
      <c r="H1191" s="261">
        <v>13.17</v>
      </c>
      <c r="I1191" s="262"/>
      <c r="J1191" s="258"/>
      <c r="K1191" s="258"/>
      <c r="L1191" s="263"/>
      <c r="M1191" s="264"/>
      <c r="N1191" s="265"/>
      <c r="O1191" s="265"/>
      <c r="P1191" s="265"/>
      <c r="Q1191" s="265"/>
      <c r="R1191" s="265"/>
      <c r="S1191" s="265"/>
      <c r="T1191" s="266"/>
      <c r="AT1191" s="267" t="s">
        <v>161</v>
      </c>
      <c r="AU1191" s="267" t="s">
        <v>85</v>
      </c>
      <c r="AV1191" s="16" t="s">
        <v>102</v>
      </c>
      <c r="AW1191" s="16" t="s">
        <v>33</v>
      </c>
      <c r="AX1191" s="16" t="s">
        <v>76</v>
      </c>
      <c r="AY1191" s="267" t="s">
        <v>150</v>
      </c>
    </row>
    <row r="1192" spans="2:51" s="15" customFormat="1">
      <c r="B1192" s="236"/>
      <c r="C1192" s="237"/>
      <c r="D1192" s="205" t="s">
        <v>161</v>
      </c>
      <c r="E1192" s="238" t="s">
        <v>1</v>
      </c>
      <c r="F1192" s="239" t="s">
        <v>1654</v>
      </c>
      <c r="G1192" s="237"/>
      <c r="H1192" s="238" t="s">
        <v>1</v>
      </c>
      <c r="I1192" s="240"/>
      <c r="J1192" s="237"/>
      <c r="K1192" s="237"/>
      <c r="L1192" s="241"/>
      <c r="M1192" s="242"/>
      <c r="N1192" s="243"/>
      <c r="O1192" s="243"/>
      <c r="P1192" s="243"/>
      <c r="Q1192" s="243"/>
      <c r="R1192" s="243"/>
      <c r="S1192" s="243"/>
      <c r="T1192" s="244"/>
      <c r="AT1192" s="245" t="s">
        <v>161</v>
      </c>
      <c r="AU1192" s="245" t="s">
        <v>85</v>
      </c>
      <c r="AV1192" s="15" t="s">
        <v>83</v>
      </c>
      <c r="AW1192" s="15" t="s">
        <v>33</v>
      </c>
      <c r="AX1192" s="15" t="s">
        <v>76</v>
      </c>
      <c r="AY1192" s="245" t="s">
        <v>150</v>
      </c>
    </row>
    <row r="1193" spans="2:51" s="13" customFormat="1">
      <c r="B1193" s="210"/>
      <c r="C1193" s="211"/>
      <c r="D1193" s="205" t="s">
        <v>161</v>
      </c>
      <c r="E1193" s="212" t="s">
        <v>1</v>
      </c>
      <c r="F1193" s="213" t="s">
        <v>1655</v>
      </c>
      <c r="G1193" s="211"/>
      <c r="H1193" s="214">
        <v>12.9</v>
      </c>
      <c r="I1193" s="215"/>
      <c r="J1193" s="211"/>
      <c r="K1193" s="211"/>
      <c r="L1193" s="216"/>
      <c r="M1193" s="217"/>
      <c r="N1193" s="218"/>
      <c r="O1193" s="218"/>
      <c r="P1193" s="218"/>
      <c r="Q1193" s="218"/>
      <c r="R1193" s="218"/>
      <c r="S1193" s="218"/>
      <c r="T1193" s="219"/>
      <c r="AT1193" s="220" t="s">
        <v>161</v>
      </c>
      <c r="AU1193" s="220" t="s">
        <v>85</v>
      </c>
      <c r="AV1193" s="13" t="s">
        <v>85</v>
      </c>
      <c r="AW1193" s="13" t="s">
        <v>33</v>
      </c>
      <c r="AX1193" s="13" t="s">
        <v>76</v>
      </c>
      <c r="AY1193" s="220" t="s">
        <v>150</v>
      </c>
    </row>
    <row r="1194" spans="2:51" s="13" customFormat="1">
      <c r="B1194" s="210"/>
      <c r="C1194" s="211"/>
      <c r="D1194" s="205" t="s">
        <v>161</v>
      </c>
      <c r="E1194" s="212" t="s">
        <v>1</v>
      </c>
      <c r="F1194" s="213" t="s">
        <v>1656</v>
      </c>
      <c r="G1194" s="211"/>
      <c r="H1194" s="214">
        <v>-1.9359999999999999</v>
      </c>
      <c r="I1194" s="215"/>
      <c r="J1194" s="211"/>
      <c r="K1194" s="211"/>
      <c r="L1194" s="216"/>
      <c r="M1194" s="217"/>
      <c r="N1194" s="218"/>
      <c r="O1194" s="218"/>
      <c r="P1194" s="218"/>
      <c r="Q1194" s="218"/>
      <c r="R1194" s="218"/>
      <c r="S1194" s="218"/>
      <c r="T1194" s="219"/>
      <c r="AT1194" s="220" t="s">
        <v>161</v>
      </c>
      <c r="AU1194" s="220" t="s">
        <v>85</v>
      </c>
      <c r="AV1194" s="13" t="s">
        <v>85</v>
      </c>
      <c r="AW1194" s="13" t="s">
        <v>33</v>
      </c>
      <c r="AX1194" s="13" t="s">
        <v>76</v>
      </c>
      <c r="AY1194" s="220" t="s">
        <v>150</v>
      </c>
    </row>
    <row r="1195" spans="2:51" s="13" customFormat="1">
      <c r="B1195" s="210"/>
      <c r="C1195" s="211"/>
      <c r="D1195" s="205" t="s">
        <v>161</v>
      </c>
      <c r="E1195" s="212" t="s">
        <v>1</v>
      </c>
      <c r="F1195" s="213" t="s">
        <v>1657</v>
      </c>
      <c r="G1195" s="211"/>
      <c r="H1195" s="214">
        <v>0.88</v>
      </c>
      <c r="I1195" s="215"/>
      <c r="J1195" s="211"/>
      <c r="K1195" s="211"/>
      <c r="L1195" s="216"/>
      <c r="M1195" s="217"/>
      <c r="N1195" s="218"/>
      <c r="O1195" s="218"/>
      <c r="P1195" s="218"/>
      <c r="Q1195" s="218"/>
      <c r="R1195" s="218"/>
      <c r="S1195" s="218"/>
      <c r="T1195" s="219"/>
      <c r="AT1195" s="220" t="s">
        <v>161</v>
      </c>
      <c r="AU1195" s="220" t="s">
        <v>85</v>
      </c>
      <c r="AV1195" s="13" t="s">
        <v>85</v>
      </c>
      <c r="AW1195" s="13" t="s">
        <v>33</v>
      </c>
      <c r="AX1195" s="13" t="s">
        <v>76</v>
      </c>
      <c r="AY1195" s="220" t="s">
        <v>150</v>
      </c>
    </row>
    <row r="1196" spans="2:51" s="13" customFormat="1">
      <c r="B1196" s="210"/>
      <c r="C1196" s="211"/>
      <c r="D1196" s="205" t="s">
        <v>161</v>
      </c>
      <c r="E1196" s="212" t="s">
        <v>1</v>
      </c>
      <c r="F1196" s="213" t="s">
        <v>1658</v>
      </c>
      <c r="G1196" s="211"/>
      <c r="H1196" s="214">
        <v>11.52</v>
      </c>
      <c r="I1196" s="215"/>
      <c r="J1196" s="211"/>
      <c r="K1196" s="211"/>
      <c r="L1196" s="216"/>
      <c r="M1196" s="217"/>
      <c r="N1196" s="218"/>
      <c r="O1196" s="218"/>
      <c r="P1196" s="218"/>
      <c r="Q1196" s="218"/>
      <c r="R1196" s="218"/>
      <c r="S1196" s="218"/>
      <c r="T1196" s="219"/>
      <c r="AT1196" s="220" t="s">
        <v>161</v>
      </c>
      <c r="AU1196" s="220" t="s">
        <v>85</v>
      </c>
      <c r="AV1196" s="13" t="s">
        <v>85</v>
      </c>
      <c r="AW1196" s="13" t="s">
        <v>33</v>
      </c>
      <c r="AX1196" s="13" t="s">
        <v>76</v>
      </c>
      <c r="AY1196" s="220" t="s">
        <v>150</v>
      </c>
    </row>
    <row r="1197" spans="2:51" s="13" customFormat="1">
      <c r="B1197" s="210"/>
      <c r="C1197" s="211"/>
      <c r="D1197" s="205" t="s">
        <v>161</v>
      </c>
      <c r="E1197" s="212" t="s">
        <v>1</v>
      </c>
      <c r="F1197" s="213" t="s">
        <v>1659</v>
      </c>
      <c r="G1197" s="211"/>
      <c r="H1197" s="214">
        <v>-3.6</v>
      </c>
      <c r="I1197" s="215"/>
      <c r="J1197" s="211"/>
      <c r="K1197" s="211"/>
      <c r="L1197" s="216"/>
      <c r="M1197" s="217"/>
      <c r="N1197" s="218"/>
      <c r="O1197" s="218"/>
      <c r="P1197" s="218"/>
      <c r="Q1197" s="218"/>
      <c r="R1197" s="218"/>
      <c r="S1197" s="218"/>
      <c r="T1197" s="219"/>
      <c r="AT1197" s="220" t="s">
        <v>161</v>
      </c>
      <c r="AU1197" s="220" t="s">
        <v>85</v>
      </c>
      <c r="AV1197" s="13" t="s">
        <v>85</v>
      </c>
      <c r="AW1197" s="13" t="s">
        <v>33</v>
      </c>
      <c r="AX1197" s="13" t="s">
        <v>76</v>
      </c>
      <c r="AY1197" s="220" t="s">
        <v>150</v>
      </c>
    </row>
    <row r="1198" spans="2:51" s="13" customFormat="1">
      <c r="B1198" s="210"/>
      <c r="C1198" s="211"/>
      <c r="D1198" s="205" t="s">
        <v>161</v>
      </c>
      <c r="E1198" s="212" t="s">
        <v>1</v>
      </c>
      <c r="F1198" s="213" t="s">
        <v>1660</v>
      </c>
      <c r="G1198" s="211"/>
      <c r="H1198" s="214">
        <v>17.244</v>
      </c>
      <c r="I1198" s="215"/>
      <c r="J1198" s="211"/>
      <c r="K1198" s="211"/>
      <c r="L1198" s="216"/>
      <c r="M1198" s="217"/>
      <c r="N1198" s="218"/>
      <c r="O1198" s="218"/>
      <c r="P1198" s="218"/>
      <c r="Q1198" s="218"/>
      <c r="R1198" s="218"/>
      <c r="S1198" s="218"/>
      <c r="T1198" s="219"/>
      <c r="AT1198" s="220" t="s">
        <v>161</v>
      </c>
      <c r="AU1198" s="220" t="s">
        <v>85</v>
      </c>
      <c r="AV1198" s="13" t="s">
        <v>85</v>
      </c>
      <c r="AW1198" s="13" t="s">
        <v>33</v>
      </c>
      <c r="AX1198" s="13" t="s">
        <v>76</v>
      </c>
      <c r="AY1198" s="220" t="s">
        <v>150</v>
      </c>
    </row>
    <row r="1199" spans="2:51" s="13" customFormat="1">
      <c r="B1199" s="210"/>
      <c r="C1199" s="211"/>
      <c r="D1199" s="205" t="s">
        <v>161</v>
      </c>
      <c r="E1199" s="212" t="s">
        <v>1</v>
      </c>
      <c r="F1199" s="213" t="s">
        <v>1661</v>
      </c>
      <c r="G1199" s="211"/>
      <c r="H1199" s="214">
        <v>-2.16</v>
      </c>
      <c r="I1199" s="215"/>
      <c r="J1199" s="211"/>
      <c r="K1199" s="211"/>
      <c r="L1199" s="216"/>
      <c r="M1199" s="217"/>
      <c r="N1199" s="218"/>
      <c r="O1199" s="218"/>
      <c r="P1199" s="218"/>
      <c r="Q1199" s="218"/>
      <c r="R1199" s="218"/>
      <c r="S1199" s="218"/>
      <c r="T1199" s="219"/>
      <c r="AT1199" s="220" t="s">
        <v>161</v>
      </c>
      <c r="AU1199" s="220" t="s">
        <v>85</v>
      </c>
      <c r="AV1199" s="13" t="s">
        <v>85</v>
      </c>
      <c r="AW1199" s="13" t="s">
        <v>33</v>
      </c>
      <c r="AX1199" s="13" t="s">
        <v>76</v>
      </c>
      <c r="AY1199" s="220" t="s">
        <v>150</v>
      </c>
    </row>
    <row r="1200" spans="2:51" s="15" customFormat="1">
      <c r="B1200" s="236"/>
      <c r="C1200" s="237"/>
      <c r="D1200" s="205" t="s">
        <v>161</v>
      </c>
      <c r="E1200" s="238" t="s">
        <v>1</v>
      </c>
      <c r="F1200" s="239" t="s">
        <v>1662</v>
      </c>
      <c r="G1200" s="237"/>
      <c r="H1200" s="238" t="s">
        <v>1</v>
      </c>
      <c r="I1200" s="240"/>
      <c r="J1200" s="237"/>
      <c r="K1200" s="237"/>
      <c r="L1200" s="241"/>
      <c r="M1200" s="242"/>
      <c r="N1200" s="243"/>
      <c r="O1200" s="243"/>
      <c r="P1200" s="243"/>
      <c r="Q1200" s="243"/>
      <c r="R1200" s="243"/>
      <c r="S1200" s="243"/>
      <c r="T1200" s="244"/>
      <c r="AT1200" s="245" t="s">
        <v>161</v>
      </c>
      <c r="AU1200" s="245" t="s">
        <v>85</v>
      </c>
      <c r="AV1200" s="15" t="s">
        <v>83</v>
      </c>
      <c r="AW1200" s="15" t="s">
        <v>33</v>
      </c>
      <c r="AX1200" s="15" t="s">
        <v>76</v>
      </c>
      <c r="AY1200" s="245" t="s">
        <v>150</v>
      </c>
    </row>
    <row r="1201" spans="2:51" s="13" customFormat="1">
      <c r="B1201" s="210"/>
      <c r="C1201" s="211"/>
      <c r="D1201" s="205" t="s">
        <v>161</v>
      </c>
      <c r="E1201" s="212" t="s">
        <v>1</v>
      </c>
      <c r="F1201" s="213" t="s">
        <v>1663</v>
      </c>
      <c r="G1201" s="211"/>
      <c r="H1201" s="214">
        <v>12</v>
      </c>
      <c r="I1201" s="215"/>
      <c r="J1201" s="211"/>
      <c r="K1201" s="211"/>
      <c r="L1201" s="216"/>
      <c r="M1201" s="217"/>
      <c r="N1201" s="218"/>
      <c r="O1201" s="218"/>
      <c r="P1201" s="218"/>
      <c r="Q1201" s="218"/>
      <c r="R1201" s="218"/>
      <c r="S1201" s="218"/>
      <c r="T1201" s="219"/>
      <c r="AT1201" s="220" t="s">
        <v>161</v>
      </c>
      <c r="AU1201" s="220" t="s">
        <v>85</v>
      </c>
      <c r="AV1201" s="13" t="s">
        <v>85</v>
      </c>
      <c r="AW1201" s="13" t="s">
        <v>33</v>
      </c>
      <c r="AX1201" s="13" t="s">
        <v>76</v>
      </c>
      <c r="AY1201" s="220" t="s">
        <v>150</v>
      </c>
    </row>
    <row r="1202" spans="2:51" s="13" customFormat="1">
      <c r="B1202" s="210"/>
      <c r="C1202" s="211"/>
      <c r="D1202" s="205" t="s">
        <v>161</v>
      </c>
      <c r="E1202" s="212" t="s">
        <v>1</v>
      </c>
      <c r="F1202" s="213" t="s">
        <v>1664</v>
      </c>
      <c r="G1202" s="211"/>
      <c r="H1202" s="214">
        <v>-1.2</v>
      </c>
      <c r="I1202" s="215"/>
      <c r="J1202" s="211"/>
      <c r="K1202" s="211"/>
      <c r="L1202" s="216"/>
      <c r="M1202" s="217"/>
      <c r="N1202" s="218"/>
      <c r="O1202" s="218"/>
      <c r="P1202" s="218"/>
      <c r="Q1202" s="218"/>
      <c r="R1202" s="218"/>
      <c r="S1202" s="218"/>
      <c r="T1202" s="219"/>
      <c r="AT1202" s="220" t="s">
        <v>161</v>
      </c>
      <c r="AU1202" s="220" t="s">
        <v>85</v>
      </c>
      <c r="AV1202" s="13" t="s">
        <v>85</v>
      </c>
      <c r="AW1202" s="13" t="s">
        <v>33</v>
      </c>
      <c r="AX1202" s="13" t="s">
        <v>76</v>
      </c>
      <c r="AY1202" s="220" t="s">
        <v>150</v>
      </c>
    </row>
    <row r="1203" spans="2:51" s="13" customFormat="1">
      <c r="B1203" s="210"/>
      <c r="C1203" s="211"/>
      <c r="D1203" s="205" t="s">
        <v>161</v>
      </c>
      <c r="E1203" s="212" t="s">
        <v>1</v>
      </c>
      <c r="F1203" s="213" t="s">
        <v>1665</v>
      </c>
      <c r="G1203" s="211"/>
      <c r="H1203" s="214">
        <v>-0.9</v>
      </c>
      <c r="I1203" s="215"/>
      <c r="J1203" s="211"/>
      <c r="K1203" s="211"/>
      <c r="L1203" s="216"/>
      <c r="M1203" s="217"/>
      <c r="N1203" s="218"/>
      <c r="O1203" s="218"/>
      <c r="P1203" s="218"/>
      <c r="Q1203" s="218"/>
      <c r="R1203" s="218"/>
      <c r="S1203" s="218"/>
      <c r="T1203" s="219"/>
      <c r="AT1203" s="220" t="s">
        <v>161</v>
      </c>
      <c r="AU1203" s="220" t="s">
        <v>85</v>
      </c>
      <c r="AV1203" s="13" t="s">
        <v>85</v>
      </c>
      <c r="AW1203" s="13" t="s">
        <v>33</v>
      </c>
      <c r="AX1203" s="13" t="s">
        <v>76</v>
      </c>
      <c r="AY1203" s="220" t="s">
        <v>150</v>
      </c>
    </row>
    <row r="1204" spans="2:51" s="15" customFormat="1">
      <c r="B1204" s="236"/>
      <c r="C1204" s="237"/>
      <c r="D1204" s="205" t="s">
        <v>161</v>
      </c>
      <c r="E1204" s="238" t="s">
        <v>1</v>
      </c>
      <c r="F1204" s="239" t="s">
        <v>1666</v>
      </c>
      <c r="G1204" s="237"/>
      <c r="H1204" s="238" t="s">
        <v>1</v>
      </c>
      <c r="I1204" s="240"/>
      <c r="J1204" s="237"/>
      <c r="K1204" s="237"/>
      <c r="L1204" s="241"/>
      <c r="M1204" s="242"/>
      <c r="N1204" s="243"/>
      <c r="O1204" s="243"/>
      <c r="P1204" s="243"/>
      <c r="Q1204" s="243"/>
      <c r="R1204" s="243"/>
      <c r="S1204" s="243"/>
      <c r="T1204" s="244"/>
      <c r="AT1204" s="245" t="s">
        <v>161</v>
      </c>
      <c r="AU1204" s="245" t="s">
        <v>85</v>
      </c>
      <c r="AV1204" s="15" t="s">
        <v>83</v>
      </c>
      <c r="AW1204" s="15" t="s">
        <v>33</v>
      </c>
      <c r="AX1204" s="15" t="s">
        <v>76</v>
      </c>
      <c r="AY1204" s="245" t="s">
        <v>150</v>
      </c>
    </row>
    <row r="1205" spans="2:51" s="13" customFormat="1">
      <c r="B1205" s="210"/>
      <c r="C1205" s="211"/>
      <c r="D1205" s="205" t="s">
        <v>161</v>
      </c>
      <c r="E1205" s="212" t="s">
        <v>1</v>
      </c>
      <c r="F1205" s="213" t="s">
        <v>1667</v>
      </c>
      <c r="G1205" s="211"/>
      <c r="H1205" s="214">
        <v>2.56</v>
      </c>
      <c r="I1205" s="215"/>
      <c r="J1205" s="211"/>
      <c r="K1205" s="211"/>
      <c r="L1205" s="216"/>
      <c r="M1205" s="217"/>
      <c r="N1205" s="218"/>
      <c r="O1205" s="218"/>
      <c r="P1205" s="218"/>
      <c r="Q1205" s="218"/>
      <c r="R1205" s="218"/>
      <c r="S1205" s="218"/>
      <c r="T1205" s="219"/>
      <c r="AT1205" s="220" t="s">
        <v>161</v>
      </c>
      <c r="AU1205" s="220" t="s">
        <v>85</v>
      </c>
      <c r="AV1205" s="13" t="s">
        <v>85</v>
      </c>
      <c r="AW1205" s="13" t="s">
        <v>33</v>
      </c>
      <c r="AX1205" s="13" t="s">
        <v>76</v>
      </c>
      <c r="AY1205" s="220" t="s">
        <v>150</v>
      </c>
    </row>
    <row r="1206" spans="2:51" s="15" customFormat="1">
      <c r="B1206" s="236"/>
      <c r="C1206" s="237"/>
      <c r="D1206" s="205" t="s">
        <v>161</v>
      </c>
      <c r="E1206" s="238" t="s">
        <v>1</v>
      </c>
      <c r="F1206" s="239" t="s">
        <v>668</v>
      </c>
      <c r="G1206" s="237"/>
      <c r="H1206" s="238" t="s">
        <v>1</v>
      </c>
      <c r="I1206" s="240"/>
      <c r="J1206" s="237"/>
      <c r="K1206" s="237"/>
      <c r="L1206" s="241"/>
      <c r="M1206" s="242"/>
      <c r="N1206" s="243"/>
      <c r="O1206" s="243"/>
      <c r="P1206" s="243"/>
      <c r="Q1206" s="243"/>
      <c r="R1206" s="243"/>
      <c r="S1206" s="243"/>
      <c r="T1206" s="244"/>
      <c r="AT1206" s="245" t="s">
        <v>161</v>
      </c>
      <c r="AU1206" s="245" t="s">
        <v>85</v>
      </c>
      <c r="AV1206" s="15" t="s">
        <v>83</v>
      </c>
      <c r="AW1206" s="15" t="s">
        <v>33</v>
      </c>
      <c r="AX1206" s="15" t="s">
        <v>76</v>
      </c>
      <c r="AY1206" s="245" t="s">
        <v>150</v>
      </c>
    </row>
    <row r="1207" spans="2:51" s="15" customFormat="1">
      <c r="B1207" s="236"/>
      <c r="C1207" s="237"/>
      <c r="D1207" s="205" t="s">
        <v>161</v>
      </c>
      <c r="E1207" s="238" t="s">
        <v>1</v>
      </c>
      <c r="F1207" s="239" t="s">
        <v>1668</v>
      </c>
      <c r="G1207" s="237"/>
      <c r="H1207" s="238" t="s">
        <v>1</v>
      </c>
      <c r="I1207" s="240"/>
      <c r="J1207" s="237"/>
      <c r="K1207" s="237"/>
      <c r="L1207" s="241"/>
      <c r="M1207" s="242"/>
      <c r="N1207" s="243"/>
      <c r="O1207" s="243"/>
      <c r="P1207" s="243"/>
      <c r="Q1207" s="243"/>
      <c r="R1207" s="243"/>
      <c r="S1207" s="243"/>
      <c r="T1207" s="244"/>
      <c r="AT1207" s="245" t="s">
        <v>161</v>
      </c>
      <c r="AU1207" s="245" t="s">
        <v>85</v>
      </c>
      <c r="AV1207" s="15" t="s">
        <v>83</v>
      </c>
      <c r="AW1207" s="15" t="s">
        <v>33</v>
      </c>
      <c r="AX1207" s="15" t="s">
        <v>76</v>
      </c>
      <c r="AY1207" s="245" t="s">
        <v>150</v>
      </c>
    </row>
    <row r="1208" spans="2:51" s="13" customFormat="1">
      <c r="B1208" s="210"/>
      <c r="C1208" s="211"/>
      <c r="D1208" s="205" t="s">
        <v>161</v>
      </c>
      <c r="E1208" s="212" t="s">
        <v>1</v>
      </c>
      <c r="F1208" s="213" t="s">
        <v>1669</v>
      </c>
      <c r="G1208" s="211"/>
      <c r="H1208" s="214">
        <v>14.1</v>
      </c>
      <c r="I1208" s="215"/>
      <c r="J1208" s="211"/>
      <c r="K1208" s="211"/>
      <c r="L1208" s="216"/>
      <c r="M1208" s="217"/>
      <c r="N1208" s="218"/>
      <c r="O1208" s="218"/>
      <c r="P1208" s="218"/>
      <c r="Q1208" s="218"/>
      <c r="R1208" s="218"/>
      <c r="S1208" s="218"/>
      <c r="T1208" s="219"/>
      <c r="AT1208" s="220" t="s">
        <v>161</v>
      </c>
      <c r="AU1208" s="220" t="s">
        <v>85</v>
      </c>
      <c r="AV1208" s="13" t="s">
        <v>85</v>
      </c>
      <c r="AW1208" s="13" t="s">
        <v>33</v>
      </c>
      <c r="AX1208" s="13" t="s">
        <v>76</v>
      </c>
      <c r="AY1208" s="220" t="s">
        <v>150</v>
      </c>
    </row>
    <row r="1209" spans="2:51" s="13" customFormat="1">
      <c r="B1209" s="210"/>
      <c r="C1209" s="211"/>
      <c r="D1209" s="205" t="s">
        <v>161</v>
      </c>
      <c r="E1209" s="212" t="s">
        <v>1</v>
      </c>
      <c r="F1209" s="213" t="s">
        <v>1665</v>
      </c>
      <c r="G1209" s="211"/>
      <c r="H1209" s="214">
        <v>-0.9</v>
      </c>
      <c r="I1209" s="215"/>
      <c r="J1209" s="211"/>
      <c r="K1209" s="211"/>
      <c r="L1209" s="216"/>
      <c r="M1209" s="217"/>
      <c r="N1209" s="218"/>
      <c r="O1209" s="218"/>
      <c r="P1209" s="218"/>
      <c r="Q1209" s="218"/>
      <c r="R1209" s="218"/>
      <c r="S1209" s="218"/>
      <c r="T1209" s="219"/>
      <c r="AT1209" s="220" t="s">
        <v>161</v>
      </c>
      <c r="AU1209" s="220" t="s">
        <v>85</v>
      </c>
      <c r="AV1209" s="13" t="s">
        <v>85</v>
      </c>
      <c r="AW1209" s="13" t="s">
        <v>33</v>
      </c>
      <c r="AX1209" s="13" t="s">
        <v>76</v>
      </c>
      <c r="AY1209" s="220" t="s">
        <v>150</v>
      </c>
    </row>
    <row r="1210" spans="2:51" s="13" customFormat="1">
      <c r="B1210" s="210"/>
      <c r="C1210" s="211"/>
      <c r="D1210" s="205" t="s">
        <v>161</v>
      </c>
      <c r="E1210" s="212" t="s">
        <v>1</v>
      </c>
      <c r="F1210" s="213" t="s">
        <v>1670</v>
      </c>
      <c r="G1210" s="211"/>
      <c r="H1210" s="214">
        <v>-1.77</v>
      </c>
      <c r="I1210" s="215"/>
      <c r="J1210" s="211"/>
      <c r="K1210" s="211"/>
      <c r="L1210" s="216"/>
      <c r="M1210" s="217"/>
      <c r="N1210" s="218"/>
      <c r="O1210" s="218"/>
      <c r="P1210" s="218"/>
      <c r="Q1210" s="218"/>
      <c r="R1210" s="218"/>
      <c r="S1210" s="218"/>
      <c r="T1210" s="219"/>
      <c r="AT1210" s="220" t="s">
        <v>161</v>
      </c>
      <c r="AU1210" s="220" t="s">
        <v>85</v>
      </c>
      <c r="AV1210" s="13" t="s">
        <v>85</v>
      </c>
      <c r="AW1210" s="13" t="s">
        <v>33</v>
      </c>
      <c r="AX1210" s="13" t="s">
        <v>76</v>
      </c>
      <c r="AY1210" s="220" t="s">
        <v>150</v>
      </c>
    </row>
    <row r="1211" spans="2:51" s="13" customFormat="1">
      <c r="B1211" s="210"/>
      <c r="C1211" s="211"/>
      <c r="D1211" s="205" t="s">
        <v>161</v>
      </c>
      <c r="E1211" s="212" t="s">
        <v>1</v>
      </c>
      <c r="F1211" s="213" t="s">
        <v>1671</v>
      </c>
      <c r="G1211" s="211"/>
      <c r="H1211" s="214">
        <v>0.48</v>
      </c>
      <c r="I1211" s="215"/>
      <c r="J1211" s="211"/>
      <c r="K1211" s="211"/>
      <c r="L1211" s="216"/>
      <c r="M1211" s="217"/>
      <c r="N1211" s="218"/>
      <c r="O1211" s="218"/>
      <c r="P1211" s="218"/>
      <c r="Q1211" s="218"/>
      <c r="R1211" s="218"/>
      <c r="S1211" s="218"/>
      <c r="T1211" s="219"/>
      <c r="AT1211" s="220" t="s">
        <v>161</v>
      </c>
      <c r="AU1211" s="220" t="s">
        <v>85</v>
      </c>
      <c r="AV1211" s="13" t="s">
        <v>85</v>
      </c>
      <c r="AW1211" s="13" t="s">
        <v>33</v>
      </c>
      <c r="AX1211" s="13" t="s">
        <v>76</v>
      </c>
      <c r="AY1211" s="220" t="s">
        <v>150</v>
      </c>
    </row>
    <row r="1212" spans="2:51" s="13" customFormat="1">
      <c r="B1212" s="210"/>
      <c r="C1212" s="211"/>
      <c r="D1212" s="205" t="s">
        <v>161</v>
      </c>
      <c r="E1212" s="212" t="s">
        <v>1</v>
      </c>
      <c r="F1212" s="213" t="s">
        <v>1672</v>
      </c>
      <c r="G1212" s="211"/>
      <c r="H1212" s="214">
        <v>-1.05</v>
      </c>
      <c r="I1212" s="215"/>
      <c r="J1212" s="211"/>
      <c r="K1212" s="211"/>
      <c r="L1212" s="216"/>
      <c r="M1212" s="217"/>
      <c r="N1212" s="218"/>
      <c r="O1212" s="218"/>
      <c r="P1212" s="218"/>
      <c r="Q1212" s="218"/>
      <c r="R1212" s="218"/>
      <c r="S1212" s="218"/>
      <c r="T1212" s="219"/>
      <c r="AT1212" s="220" t="s">
        <v>161</v>
      </c>
      <c r="AU1212" s="220" t="s">
        <v>85</v>
      </c>
      <c r="AV1212" s="13" t="s">
        <v>85</v>
      </c>
      <c r="AW1212" s="13" t="s">
        <v>33</v>
      </c>
      <c r="AX1212" s="13" t="s">
        <v>76</v>
      </c>
      <c r="AY1212" s="220" t="s">
        <v>150</v>
      </c>
    </row>
    <row r="1213" spans="2:51" s="13" customFormat="1">
      <c r="B1213" s="210"/>
      <c r="C1213" s="211"/>
      <c r="D1213" s="205" t="s">
        <v>161</v>
      </c>
      <c r="E1213" s="212" t="s">
        <v>1</v>
      </c>
      <c r="F1213" s="213" t="s">
        <v>1673</v>
      </c>
      <c r="G1213" s="211"/>
      <c r="H1213" s="214">
        <v>8.36</v>
      </c>
      <c r="I1213" s="215"/>
      <c r="J1213" s="211"/>
      <c r="K1213" s="211"/>
      <c r="L1213" s="216"/>
      <c r="M1213" s="217"/>
      <c r="N1213" s="218"/>
      <c r="O1213" s="218"/>
      <c r="P1213" s="218"/>
      <c r="Q1213" s="218"/>
      <c r="R1213" s="218"/>
      <c r="S1213" s="218"/>
      <c r="T1213" s="219"/>
      <c r="AT1213" s="220" t="s">
        <v>161</v>
      </c>
      <c r="AU1213" s="220" t="s">
        <v>85</v>
      </c>
      <c r="AV1213" s="13" t="s">
        <v>85</v>
      </c>
      <c r="AW1213" s="13" t="s">
        <v>33</v>
      </c>
      <c r="AX1213" s="13" t="s">
        <v>76</v>
      </c>
      <c r="AY1213" s="220" t="s">
        <v>150</v>
      </c>
    </row>
    <row r="1214" spans="2:51" s="13" customFormat="1">
      <c r="B1214" s="210"/>
      <c r="C1214" s="211"/>
      <c r="D1214" s="205" t="s">
        <v>161</v>
      </c>
      <c r="E1214" s="212" t="s">
        <v>1</v>
      </c>
      <c r="F1214" s="213" t="s">
        <v>1674</v>
      </c>
      <c r="G1214" s="211"/>
      <c r="H1214" s="214">
        <v>-1.4</v>
      </c>
      <c r="I1214" s="215"/>
      <c r="J1214" s="211"/>
      <c r="K1214" s="211"/>
      <c r="L1214" s="216"/>
      <c r="M1214" s="217"/>
      <c r="N1214" s="218"/>
      <c r="O1214" s="218"/>
      <c r="P1214" s="218"/>
      <c r="Q1214" s="218"/>
      <c r="R1214" s="218"/>
      <c r="S1214" s="218"/>
      <c r="T1214" s="219"/>
      <c r="AT1214" s="220" t="s">
        <v>161</v>
      </c>
      <c r="AU1214" s="220" t="s">
        <v>85</v>
      </c>
      <c r="AV1214" s="13" t="s">
        <v>85</v>
      </c>
      <c r="AW1214" s="13" t="s">
        <v>33</v>
      </c>
      <c r="AX1214" s="13" t="s">
        <v>76</v>
      </c>
      <c r="AY1214" s="220" t="s">
        <v>150</v>
      </c>
    </row>
    <row r="1215" spans="2:51" s="15" customFormat="1">
      <c r="B1215" s="236"/>
      <c r="C1215" s="237"/>
      <c r="D1215" s="205" t="s">
        <v>161</v>
      </c>
      <c r="E1215" s="238" t="s">
        <v>1</v>
      </c>
      <c r="F1215" s="239" t="s">
        <v>1675</v>
      </c>
      <c r="G1215" s="237"/>
      <c r="H1215" s="238" t="s">
        <v>1</v>
      </c>
      <c r="I1215" s="240"/>
      <c r="J1215" s="237"/>
      <c r="K1215" s="237"/>
      <c r="L1215" s="241"/>
      <c r="M1215" s="242"/>
      <c r="N1215" s="243"/>
      <c r="O1215" s="243"/>
      <c r="P1215" s="243"/>
      <c r="Q1215" s="243"/>
      <c r="R1215" s="243"/>
      <c r="S1215" s="243"/>
      <c r="T1215" s="244"/>
      <c r="AT1215" s="245" t="s">
        <v>161</v>
      </c>
      <c r="AU1215" s="245" t="s">
        <v>85</v>
      </c>
      <c r="AV1215" s="15" t="s">
        <v>83</v>
      </c>
      <c r="AW1215" s="15" t="s">
        <v>33</v>
      </c>
      <c r="AX1215" s="15" t="s">
        <v>76</v>
      </c>
      <c r="AY1215" s="245" t="s">
        <v>150</v>
      </c>
    </row>
    <row r="1216" spans="2:51" s="13" customFormat="1">
      <c r="B1216" s="210"/>
      <c r="C1216" s="211"/>
      <c r="D1216" s="205" t="s">
        <v>161</v>
      </c>
      <c r="E1216" s="212" t="s">
        <v>1</v>
      </c>
      <c r="F1216" s="213" t="s">
        <v>1676</v>
      </c>
      <c r="G1216" s="211"/>
      <c r="H1216" s="214">
        <v>16.14</v>
      </c>
      <c r="I1216" s="215"/>
      <c r="J1216" s="211"/>
      <c r="K1216" s="211"/>
      <c r="L1216" s="216"/>
      <c r="M1216" s="217"/>
      <c r="N1216" s="218"/>
      <c r="O1216" s="218"/>
      <c r="P1216" s="218"/>
      <c r="Q1216" s="218"/>
      <c r="R1216" s="218"/>
      <c r="S1216" s="218"/>
      <c r="T1216" s="219"/>
      <c r="AT1216" s="220" t="s">
        <v>161</v>
      </c>
      <c r="AU1216" s="220" t="s">
        <v>85</v>
      </c>
      <c r="AV1216" s="13" t="s">
        <v>85</v>
      </c>
      <c r="AW1216" s="13" t="s">
        <v>33</v>
      </c>
      <c r="AX1216" s="13" t="s">
        <v>76</v>
      </c>
      <c r="AY1216" s="220" t="s">
        <v>150</v>
      </c>
    </row>
    <row r="1217" spans="2:51" s="13" customFormat="1">
      <c r="B1217" s="210"/>
      <c r="C1217" s="211"/>
      <c r="D1217" s="205" t="s">
        <v>161</v>
      </c>
      <c r="E1217" s="212" t="s">
        <v>1</v>
      </c>
      <c r="F1217" s="213" t="s">
        <v>1677</v>
      </c>
      <c r="G1217" s="211"/>
      <c r="H1217" s="214">
        <v>-1.8</v>
      </c>
      <c r="I1217" s="215"/>
      <c r="J1217" s="211"/>
      <c r="K1217" s="211"/>
      <c r="L1217" s="216"/>
      <c r="M1217" s="217"/>
      <c r="N1217" s="218"/>
      <c r="O1217" s="218"/>
      <c r="P1217" s="218"/>
      <c r="Q1217" s="218"/>
      <c r="R1217" s="218"/>
      <c r="S1217" s="218"/>
      <c r="T1217" s="219"/>
      <c r="AT1217" s="220" t="s">
        <v>161</v>
      </c>
      <c r="AU1217" s="220" t="s">
        <v>85</v>
      </c>
      <c r="AV1217" s="13" t="s">
        <v>85</v>
      </c>
      <c r="AW1217" s="13" t="s">
        <v>33</v>
      </c>
      <c r="AX1217" s="13" t="s">
        <v>76</v>
      </c>
      <c r="AY1217" s="220" t="s">
        <v>150</v>
      </c>
    </row>
    <row r="1218" spans="2:51" s="13" customFormat="1">
      <c r="B1218" s="210"/>
      <c r="C1218" s="211"/>
      <c r="D1218" s="205" t="s">
        <v>161</v>
      </c>
      <c r="E1218" s="212" t="s">
        <v>1</v>
      </c>
      <c r="F1218" s="213" t="s">
        <v>1672</v>
      </c>
      <c r="G1218" s="211"/>
      <c r="H1218" s="214">
        <v>-1.05</v>
      </c>
      <c r="I1218" s="215"/>
      <c r="J1218" s="211"/>
      <c r="K1218" s="211"/>
      <c r="L1218" s="216"/>
      <c r="M1218" s="217"/>
      <c r="N1218" s="218"/>
      <c r="O1218" s="218"/>
      <c r="P1218" s="218"/>
      <c r="Q1218" s="218"/>
      <c r="R1218" s="218"/>
      <c r="S1218" s="218"/>
      <c r="T1218" s="219"/>
      <c r="AT1218" s="220" t="s">
        <v>161</v>
      </c>
      <c r="AU1218" s="220" t="s">
        <v>85</v>
      </c>
      <c r="AV1218" s="13" t="s">
        <v>85</v>
      </c>
      <c r="AW1218" s="13" t="s">
        <v>33</v>
      </c>
      <c r="AX1218" s="13" t="s">
        <v>76</v>
      </c>
      <c r="AY1218" s="220" t="s">
        <v>150</v>
      </c>
    </row>
    <row r="1219" spans="2:51" s="15" customFormat="1">
      <c r="B1219" s="236"/>
      <c r="C1219" s="237"/>
      <c r="D1219" s="205" t="s">
        <v>161</v>
      </c>
      <c r="E1219" s="238" t="s">
        <v>1</v>
      </c>
      <c r="F1219" s="239" t="s">
        <v>1678</v>
      </c>
      <c r="G1219" s="237"/>
      <c r="H1219" s="238" t="s">
        <v>1</v>
      </c>
      <c r="I1219" s="240"/>
      <c r="J1219" s="237"/>
      <c r="K1219" s="237"/>
      <c r="L1219" s="241"/>
      <c r="M1219" s="242"/>
      <c r="N1219" s="243"/>
      <c r="O1219" s="243"/>
      <c r="P1219" s="243"/>
      <c r="Q1219" s="243"/>
      <c r="R1219" s="243"/>
      <c r="S1219" s="243"/>
      <c r="T1219" s="244"/>
      <c r="AT1219" s="245" t="s">
        <v>161</v>
      </c>
      <c r="AU1219" s="245" t="s">
        <v>85</v>
      </c>
      <c r="AV1219" s="15" t="s">
        <v>83</v>
      </c>
      <c r="AW1219" s="15" t="s">
        <v>33</v>
      </c>
      <c r="AX1219" s="15" t="s">
        <v>76</v>
      </c>
      <c r="AY1219" s="245" t="s">
        <v>150</v>
      </c>
    </row>
    <row r="1220" spans="2:51" s="13" customFormat="1">
      <c r="B1220" s="210"/>
      <c r="C1220" s="211"/>
      <c r="D1220" s="205" t="s">
        <v>161</v>
      </c>
      <c r="E1220" s="212" t="s">
        <v>1</v>
      </c>
      <c r="F1220" s="213" t="s">
        <v>1679</v>
      </c>
      <c r="G1220" s="211"/>
      <c r="H1220" s="214">
        <v>17.532</v>
      </c>
      <c r="I1220" s="215"/>
      <c r="J1220" s="211"/>
      <c r="K1220" s="211"/>
      <c r="L1220" s="216"/>
      <c r="M1220" s="217"/>
      <c r="N1220" s="218"/>
      <c r="O1220" s="218"/>
      <c r="P1220" s="218"/>
      <c r="Q1220" s="218"/>
      <c r="R1220" s="218"/>
      <c r="S1220" s="218"/>
      <c r="T1220" s="219"/>
      <c r="AT1220" s="220" t="s">
        <v>161</v>
      </c>
      <c r="AU1220" s="220" t="s">
        <v>85</v>
      </c>
      <c r="AV1220" s="13" t="s">
        <v>85</v>
      </c>
      <c r="AW1220" s="13" t="s">
        <v>33</v>
      </c>
      <c r="AX1220" s="13" t="s">
        <v>76</v>
      </c>
      <c r="AY1220" s="220" t="s">
        <v>150</v>
      </c>
    </row>
    <row r="1221" spans="2:51" s="13" customFormat="1">
      <c r="B1221" s="210"/>
      <c r="C1221" s="211"/>
      <c r="D1221" s="205" t="s">
        <v>161</v>
      </c>
      <c r="E1221" s="212" t="s">
        <v>1</v>
      </c>
      <c r="F1221" s="213" t="s">
        <v>1680</v>
      </c>
      <c r="G1221" s="211"/>
      <c r="H1221" s="214">
        <v>-1.26</v>
      </c>
      <c r="I1221" s="215"/>
      <c r="J1221" s="211"/>
      <c r="K1221" s="211"/>
      <c r="L1221" s="216"/>
      <c r="M1221" s="217"/>
      <c r="N1221" s="218"/>
      <c r="O1221" s="218"/>
      <c r="P1221" s="218"/>
      <c r="Q1221" s="218"/>
      <c r="R1221" s="218"/>
      <c r="S1221" s="218"/>
      <c r="T1221" s="219"/>
      <c r="AT1221" s="220" t="s">
        <v>161</v>
      </c>
      <c r="AU1221" s="220" t="s">
        <v>85</v>
      </c>
      <c r="AV1221" s="13" t="s">
        <v>85</v>
      </c>
      <c r="AW1221" s="13" t="s">
        <v>33</v>
      </c>
      <c r="AX1221" s="13" t="s">
        <v>76</v>
      </c>
      <c r="AY1221" s="220" t="s">
        <v>150</v>
      </c>
    </row>
    <row r="1222" spans="2:51" s="13" customFormat="1">
      <c r="B1222" s="210"/>
      <c r="C1222" s="211"/>
      <c r="D1222" s="205" t="s">
        <v>161</v>
      </c>
      <c r="E1222" s="212" t="s">
        <v>1</v>
      </c>
      <c r="F1222" s="213" t="s">
        <v>1681</v>
      </c>
      <c r="G1222" s="211"/>
      <c r="H1222" s="214">
        <v>-1.08</v>
      </c>
      <c r="I1222" s="215"/>
      <c r="J1222" s="211"/>
      <c r="K1222" s="211"/>
      <c r="L1222" s="216"/>
      <c r="M1222" s="217"/>
      <c r="N1222" s="218"/>
      <c r="O1222" s="218"/>
      <c r="P1222" s="218"/>
      <c r="Q1222" s="218"/>
      <c r="R1222" s="218"/>
      <c r="S1222" s="218"/>
      <c r="T1222" s="219"/>
      <c r="AT1222" s="220" t="s">
        <v>161</v>
      </c>
      <c r="AU1222" s="220" t="s">
        <v>85</v>
      </c>
      <c r="AV1222" s="13" t="s">
        <v>85</v>
      </c>
      <c r="AW1222" s="13" t="s">
        <v>33</v>
      </c>
      <c r="AX1222" s="13" t="s">
        <v>76</v>
      </c>
      <c r="AY1222" s="220" t="s">
        <v>150</v>
      </c>
    </row>
    <row r="1223" spans="2:51" s="13" customFormat="1">
      <c r="B1223" s="210"/>
      <c r="C1223" s="211"/>
      <c r="D1223" s="205" t="s">
        <v>161</v>
      </c>
      <c r="E1223" s="212" t="s">
        <v>1</v>
      </c>
      <c r="F1223" s="213" t="s">
        <v>1682</v>
      </c>
      <c r="G1223" s="211"/>
      <c r="H1223" s="214">
        <v>-1.5840000000000001</v>
      </c>
      <c r="I1223" s="215"/>
      <c r="J1223" s="211"/>
      <c r="K1223" s="211"/>
      <c r="L1223" s="216"/>
      <c r="M1223" s="217"/>
      <c r="N1223" s="218"/>
      <c r="O1223" s="218"/>
      <c r="P1223" s="218"/>
      <c r="Q1223" s="218"/>
      <c r="R1223" s="218"/>
      <c r="S1223" s="218"/>
      <c r="T1223" s="219"/>
      <c r="AT1223" s="220" t="s">
        <v>161</v>
      </c>
      <c r="AU1223" s="220" t="s">
        <v>85</v>
      </c>
      <c r="AV1223" s="13" t="s">
        <v>85</v>
      </c>
      <c r="AW1223" s="13" t="s">
        <v>33</v>
      </c>
      <c r="AX1223" s="13" t="s">
        <v>76</v>
      </c>
      <c r="AY1223" s="220" t="s">
        <v>150</v>
      </c>
    </row>
    <row r="1224" spans="2:51" s="13" customFormat="1">
      <c r="B1224" s="210"/>
      <c r="C1224" s="211"/>
      <c r="D1224" s="205" t="s">
        <v>161</v>
      </c>
      <c r="E1224" s="212" t="s">
        <v>1</v>
      </c>
      <c r="F1224" s="213" t="s">
        <v>1683</v>
      </c>
      <c r="G1224" s="211"/>
      <c r="H1224" s="214">
        <v>0.72</v>
      </c>
      <c r="I1224" s="215"/>
      <c r="J1224" s="211"/>
      <c r="K1224" s="211"/>
      <c r="L1224" s="216"/>
      <c r="M1224" s="217"/>
      <c r="N1224" s="218"/>
      <c r="O1224" s="218"/>
      <c r="P1224" s="218"/>
      <c r="Q1224" s="218"/>
      <c r="R1224" s="218"/>
      <c r="S1224" s="218"/>
      <c r="T1224" s="219"/>
      <c r="AT1224" s="220" t="s">
        <v>161</v>
      </c>
      <c r="AU1224" s="220" t="s">
        <v>85</v>
      </c>
      <c r="AV1224" s="13" t="s">
        <v>85</v>
      </c>
      <c r="AW1224" s="13" t="s">
        <v>33</v>
      </c>
      <c r="AX1224" s="13" t="s">
        <v>76</v>
      </c>
      <c r="AY1224" s="220" t="s">
        <v>150</v>
      </c>
    </row>
    <row r="1225" spans="2:51" s="15" customFormat="1">
      <c r="B1225" s="236"/>
      <c r="C1225" s="237"/>
      <c r="D1225" s="205" t="s">
        <v>161</v>
      </c>
      <c r="E1225" s="238" t="s">
        <v>1</v>
      </c>
      <c r="F1225" s="239" t="s">
        <v>1684</v>
      </c>
      <c r="G1225" s="237"/>
      <c r="H1225" s="238" t="s">
        <v>1</v>
      </c>
      <c r="I1225" s="240"/>
      <c r="J1225" s="237"/>
      <c r="K1225" s="237"/>
      <c r="L1225" s="241"/>
      <c r="M1225" s="242"/>
      <c r="N1225" s="243"/>
      <c r="O1225" s="243"/>
      <c r="P1225" s="243"/>
      <c r="Q1225" s="243"/>
      <c r="R1225" s="243"/>
      <c r="S1225" s="243"/>
      <c r="T1225" s="244"/>
      <c r="AT1225" s="245" t="s">
        <v>161</v>
      </c>
      <c r="AU1225" s="245" t="s">
        <v>85</v>
      </c>
      <c r="AV1225" s="15" t="s">
        <v>83</v>
      </c>
      <c r="AW1225" s="15" t="s">
        <v>33</v>
      </c>
      <c r="AX1225" s="15" t="s">
        <v>76</v>
      </c>
      <c r="AY1225" s="245" t="s">
        <v>150</v>
      </c>
    </row>
    <row r="1226" spans="2:51" s="13" customFormat="1">
      <c r="B1226" s="210"/>
      <c r="C1226" s="211"/>
      <c r="D1226" s="205" t="s">
        <v>161</v>
      </c>
      <c r="E1226" s="212" t="s">
        <v>1</v>
      </c>
      <c r="F1226" s="213" t="s">
        <v>1685</v>
      </c>
      <c r="G1226" s="211"/>
      <c r="H1226" s="214">
        <v>8.5679999999999996</v>
      </c>
      <c r="I1226" s="215"/>
      <c r="J1226" s="211"/>
      <c r="K1226" s="211"/>
      <c r="L1226" s="216"/>
      <c r="M1226" s="217"/>
      <c r="N1226" s="218"/>
      <c r="O1226" s="218"/>
      <c r="P1226" s="218"/>
      <c r="Q1226" s="218"/>
      <c r="R1226" s="218"/>
      <c r="S1226" s="218"/>
      <c r="T1226" s="219"/>
      <c r="AT1226" s="220" t="s">
        <v>161</v>
      </c>
      <c r="AU1226" s="220" t="s">
        <v>85</v>
      </c>
      <c r="AV1226" s="13" t="s">
        <v>85</v>
      </c>
      <c r="AW1226" s="13" t="s">
        <v>33</v>
      </c>
      <c r="AX1226" s="13" t="s">
        <v>76</v>
      </c>
      <c r="AY1226" s="220" t="s">
        <v>150</v>
      </c>
    </row>
    <row r="1227" spans="2:51" s="13" customFormat="1">
      <c r="B1227" s="210"/>
      <c r="C1227" s="211"/>
      <c r="D1227" s="205" t="s">
        <v>161</v>
      </c>
      <c r="E1227" s="212" t="s">
        <v>1</v>
      </c>
      <c r="F1227" s="213" t="s">
        <v>1681</v>
      </c>
      <c r="G1227" s="211"/>
      <c r="H1227" s="214">
        <v>-1.08</v>
      </c>
      <c r="I1227" s="215"/>
      <c r="J1227" s="211"/>
      <c r="K1227" s="211"/>
      <c r="L1227" s="216"/>
      <c r="M1227" s="217"/>
      <c r="N1227" s="218"/>
      <c r="O1227" s="218"/>
      <c r="P1227" s="218"/>
      <c r="Q1227" s="218"/>
      <c r="R1227" s="218"/>
      <c r="S1227" s="218"/>
      <c r="T1227" s="219"/>
      <c r="AT1227" s="220" t="s">
        <v>161</v>
      </c>
      <c r="AU1227" s="220" t="s">
        <v>85</v>
      </c>
      <c r="AV1227" s="13" t="s">
        <v>85</v>
      </c>
      <c r="AW1227" s="13" t="s">
        <v>33</v>
      </c>
      <c r="AX1227" s="13" t="s">
        <v>76</v>
      </c>
      <c r="AY1227" s="220" t="s">
        <v>150</v>
      </c>
    </row>
    <row r="1228" spans="2:51" s="15" customFormat="1">
      <c r="B1228" s="236"/>
      <c r="C1228" s="237"/>
      <c r="D1228" s="205" t="s">
        <v>161</v>
      </c>
      <c r="E1228" s="238" t="s">
        <v>1</v>
      </c>
      <c r="F1228" s="239" t="s">
        <v>1686</v>
      </c>
      <c r="G1228" s="237"/>
      <c r="H1228" s="238" t="s">
        <v>1</v>
      </c>
      <c r="I1228" s="240"/>
      <c r="J1228" s="237"/>
      <c r="K1228" s="237"/>
      <c r="L1228" s="241"/>
      <c r="M1228" s="242"/>
      <c r="N1228" s="243"/>
      <c r="O1228" s="243"/>
      <c r="P1228" s="243"/>
      <c r="Q1228" s="243"/>
      <c r="R1228" s="243"/>
      <c r="S1228" s="243"/>
      <c r="T1228" s="244"/>
      <c r="AT1228" s="245" t="s">
        <v>161</v>
      </c>
      <c r="AU1228" s="245" t="s">
        <v>85</v>
      </c>
      <c r="AV1228" s="15" t="s">
        <v>83</v>
      </c>
      <c r="AW1228" s="15" t="s">
        <v>33</v>
      </c>
      <c r="AX1228" s="15" t="s">
        <v>76</v>
      </c>
      <c r="AY1228" s="245" t="s">
        <v>150</v>
      </c>
    </row>
    <row r="1229" spans="2:51" s="13" customFormat="1">
      <c r="B1229" s="210"/>
      <c r="C1229" s="211"/>
      <c r="D1229" s="205" t="s">
        <v>161</v>
      </c>
      <c r="E1229" s="212" t="s">
        <v>1</v>
      </c>
      <c r="F1229" s="213" t="s">
        <v>1687</v>
      </c>
      <c r="G1229" s="211"/>
      <c r="H1229" s="214">
        <v>12.24</v>
      </c>
      <c r="I1229" s="215"/>
      <c r="J1229" s="211"/>
      <c r="K1229" s="211"/>
      <c r="L1229" s="216"/>
      <c r="M1229" s="217"/>
      <c r="N1229" s="218"/>
      <c r="O1229" s="218"/>
      <c r="P1229" s="218"/>
      <c r="Q1229" s="218"/>
      <c r="R1229" s="218"/>
      <c r="S1229" s="218"/>
      <c r="T1229" s="219"/>
      <c r="AT1229" s="220" t="s">
        <v>161</v>
      </c>
      <c r="AU1229" s="220" t="s">
        <v>85</v>
      </c>
      <c r="AV1229" s="13" t="s">
        <v>85</v>
      </c>
      <c r="AW1229" s="13" t="s">
        <v>33</v>
      </c>
      <c r="AX1229" s="13" t="s">
        <v>76</v>
      </c>
      <c r="AY1229" s="220" t="s">
        <v>150</v>
      </c>
    </row>
    <row r="1230" spans="2:51" s="13" customFormat="1">
      <c r="B1230" s="210"/>
      <c r="C1230" s="211"/>
      <c r="D1230" s="205" t="s">
        <v>161</v>
      </c>
      <c r="E1230" s="212" t="s">
        <v>1</v>
      </c>
      <c r="F1230" s="213" t="s">
        <v>1688</v>
      </c>
      <c r="G1230" s="211"/>
      <c r="H1230" s="214">
        <v>-2.4</v>
      </c>
      <c r="I1230" s="215"/>
      <c r="J1230" s="211"/>
      <c r="K1230" s="211"/>
      <c r="L1230" s="216"/>
      <c r="M1230" s="217"/>
      <c r="N1230" s="218"/>
      <c r="O1230" s="218"/>
      <c r="P1230" s="218"/>
      <c r="Q1230" s="218"/>
      <c r="R1230" s="218"/>
      <c r="S1230" s="218"/>
      <c r="T1230" s="219"/>
      <c r="AT1230" s="220" t="s">
        <v>161</v>
      </c>
      <c r="AU1230" s="220" t="s">
        <v>85</v>
      </c>
      <c r="AV1230" s="13" t="s">
        <v>85</v>
      </c>
      <c r="AW1230" s="13" t="s">
        <v>33</v>
      </c>
      <c r="AX1230" s="13" t="s">
        <v>76</v>
      </c>
      <c r="AY1230" s="220" t="s">
        <v>150</v>
      </c>
    </row>
    <row r="1231" spans="2:51" s="15" customFormat="1">
      <c r="B1231" s="236"/>
      <c r="C1231" s="237"/>
      <c r="D1231" s="205" t="s">
        <v>161</v>
      </c>
      <c r="E1231" s="238" t="s">
        <v>1</v>
      </c>
      <c r="F1231" s="239" t="s">
        <v>1689</v>
      </c>
      <c r="G1231" s="237"/>
      <c r="H1231" s="238" t="s">
        <v>1</v>
      </c>
      <c r="I1231" s="240"/>
      <c r="J1231" s="237"/>
      <c r="K1231" s="237"/>
      <c r="L1231" s="241"/>
      <c r="M1231" s="242"/>
      <c r="N1231" s="243"/>
      <c r="O1231" s="243"/>
      <c r="P1231" s="243"/>
      <c r="Q1231" s="243"/>
      <c r="R1231" s="243"/>
      <c r="S1231" s="243"/>
      <c r="T1231" s="244"/>
      <c r="AT1231" s="245" t="s">
        <v>161</v>
      </c>
      <c r="AU1231" s="245" t="s">
        <v>85</v>
      </c>
      <c r="AV1231" s="15" t="s">
        <v>83</v>
      </c>
      <c r="AW1231" s="15" t="s">
        <v>33</v>
      </c>
      <c r="AX1231" s="15" t="s">
        <v>76</v>
      </c>
      <c r="AY1231" s="245" t="s">
        <v>150</v>
      </c>
    </row>
    <row r="1232" spans="2:51" s="13" customFormat="1">
      <c r="B1232" s="210"/>
      <c r="C1232" s="211"/>
      <c r="D1232" s="205" t="s">
        <v>161</v>
      </c>
      <c r="E1232" s="212" t="s">
        <v>1</v>
      </c>
      <c r="F1232" s="213" t="s">
        <v>1690</v>
      </c>
      <c r="G1232" s="211"/>
      <c r="H1232" s="214">
        <v>24.84</v>
      </c>
      <c r="I1232" s="215"/>
      <c r="J1232" s="211"/>
      <c r="K1232" s="211"/>
      <c r="L1232" s="216"/>
      <c r="M1232" s="217"/>
      <c r="N1232" s="218"/>
      <c r="O1232" s="218"/>
      <c r="P1232" s="218"/>
      <c r="Q1232" s="218"/>
      <c r="R1232" s="218"/>
      <c r="S1232" s="218"/>
      <c r="T1232" s="219"/>
      <c r="AT1232" s="220" t="s">
        <v>161</v>
      </c>
      <c r="AU1232" s="220" t="s">
        <v>85</v>
      </c>
      <c r="AV1232" s="13" t="s">
        <v>85</v>
      </c>
      <c r="AW1232" s="13" t="s">
        <v>33</v>
      </c>
      <c r="AX1232" s="13" t="s">
        <v>76</v>
      </c>
      <c r="AY1232" s="220" t="s">
        <v>150</v>
      </c>
    </row>
    <row r="1233" spans="1:65" s="13" customFormat="1">
      <c r="B1233" s="210"/>
      <c r="C1233" s="211"/>
      <c r="D1233" s="205" t="s">
        <v>161</v>
      </c>
      <c r="E1233" s="212" t="s">
        <v>1</v>
      </c>
      <c r="F1233" s="213" t="s">
        <v>1691</v>
      </c>
      <c r="G1233" s="211"/>
      <c r="H1233" s="214">
        <v>-1.44</v>
      </c>
      <c r="I1233" s="215"/>
      <c r="J1233" s="211"/>
      <c r="K1233" s="211"/>
      <c r="L1233" s="216"/>
      <c r="M1233" s="217"/>
      <c r="N1233" s="218"/>
      <c r="O1233" s="218"/>
      <c r="P1233" s="218"/>
      <c r="Q1233" s="218"/>
      <c r="R1233" s="218"/>
      <c r="S1233" s="218"/>
      <c r="T1233" s="219"/>
      <c r="AT1233" s="220" t="s">
        <v>161</v>
      </c>
      <c r="AU1233" s="220" t="s">
        <v>85</v>
      </c>
      <c r="AV1233" s="13" t="s">
        <v>85</v>
      </c>
      <c r="AW1233" s="13" t="s">
        <v>33</v>
      </c>
      <c r="AX1233" s="13" t="s">
        <v>76</v>
      </c>
      <c r="AY1233" s="220" t="s">
        <v>150</v>
      </c>
    </row>
    <row r="1234" spans="1:65" s="13" customFormat="1">
      <c r="B1234" s="210"/>
      <c r="C1234" s="211"/>
      <c r="D1234" s="205" t="s">
        <v>161</v>
      </c>
      <c r="E1234" s="212" t="s">
        <v>1</v>
      </c>
      <c r="F1234" s="213" t="s">
        <v>1692</v>
      </c>
      <c r="G1234" s="211"/>
      <c r="H1234" s="214">
        <v>-1.5840000000000001</v>
      </c>
      <c r="I1234" s="215"/>
      <c r="J1234" s="211"/>
      <c r="K1234" s="211"/>
      <c r="L1234" s="216"/>
      <c r="M1234" s="217"/>
      <c r="N1234" s="218"/>
      <c r="O1234" s="218"/>
      <c r="P1234" s="218"/>
      <c r="Q1234" s="218"/>
      <c r="R1234" s="218"/>
      <c r="S1234" s="218"/>
      <c r="T1234" s="219"/>
      <c r="AT1234" s="220" t="s">
        <v>161</v>
      </c>
      <c r="AU1234" s="220" t="s">
        <v>85</v>
      </c>
      <c r="AV1234" s="13" t="s">
        <v>85</v>
      </c>
      <c r="AW1234" s="13" t="s">
        <v>33</v>
      </c>
      <c r="AX1234" s="13" t="s">
        <v>76</v>
      </c>
      <c r="AY1234" s="220" t="s">
        <v>150</v>
      </c>
    </row>
    <row r="1235" spans="1:65" s="13" customFormat="1">
      <c r="B1235" s="210"/>
      <c r="C1235" s="211"/>
      <c r="D1235" s="205" t="s">
        <v>161</v>
      </c>
      <c r="E1235" s="212" t="s">
        <v>1</v>
      </c>
      <c r="F1235" s="213" t="s">
        <v>1683</v>
      </c>
      <c r="G1235" s="211"/>
      <c r="H1235" s="214">
        <v>0.72</v>
      </c>
      <c r="I1235" s="215"/>
      <c r="J1235" s="211"/>
      <c r="K1235" s="211"/>
      <c r="L1235" s="216"/>
      <c r="M1235" s="217"/>
      <c r="N1235" s="218"/>
      <c r="O1235" s="218"/>
      <c r="P1235" s="218"/>
      <c r="Q1235" s="218"/>
      <c r="R1235" s="218"/>
      <c r="S1235" s="218"/>
      <c r="T1235" s="219"/>
      <c r="AT1235" s="220" t="s">
        <v>161</v>
      </c>
      <c r="AU1235" s="220" t="s">
        <v>85</v>
      </c>
      <c r="AV1235" s="13" t="s">
        <v>85</v>
      </c>
      <c r="AW1235" s="13" t="s">
        <v>33</v>
      </c>
      <c r="AX1235" s="13" t="s">
        <v>76</v>
      </c>
      <c r="AY1235" s="220" t="s">
        <v>150</v>
      </c>
    </row>
    <row r="1236" spans="1:65" s="13" customFormat="1">
      <c r="B1236" s="210"/>
      <c r="C1236" s="211"/>
      <c r="D1236" s="205" t="s">
        <v>161</v>
      </c>
      <c r="E1236" s="212" t="s">
        <v>1</v>
      </c>
      <c r="F1236" s="213" t="s">
        <v>1693</v>
      </c>
      <c r="G1236" s="211"/>
      <c r="H1236" s="214">
        <v>-2.04</v>
      </c>
      <c r="I1236" s="215"/>
      <c r="J1236" s="211"/>
      <c r="K1236" s="211"/>
      <c r="L1236" s="216"/>
      <c r="M1236" s="217"/>
      <c r="N1236" s="218"/>
      <c r="O1236" s="218"/>
      <c r="P1236" s="218"/>
      <c r="Q1236" s="218"/>
      <c r="R1236" s="218"/>
      <c r="S1236" s="218"/>
      <c r="T1236" s="219"/>
      <c r="AT1236" s="220" t="s">
        <v>161</v>
      </c>
      <c r="AU1236" s="220" t="s">
        <v>85</v>
      </c>
      <c r="AV1236" s="13" t="s">
        <v>85</v>
      </c>
      <c r="AW1236" s="13" t="s">
        <v>33</v>
      </c>
      <c r="AX1236" s="13" t="s">
        <v>76</v>
      </c>
      <c r="AY1236" s="220" t="s">
        <v>150</v>
      </c>
    </row>
    <row r="1237" spans="1:65" s="13" customFormat="1">
      <c r="B1237" s="210"/>
      <c r="C1237" s="211"/>
      <c r="D1237" s="205" t="s">
        <v>161</v>
      </c>
      <c r="E1237" s="212" t="s">
        <v>1</v>
      </c>
      <c r="F1237" s="213" t="s">
        <v>1694</v>
      </c>
      <c r="G1237" s="211"/>
      <c r="H1237" s="214">
        <v>15.84</v>
      </c>
      <c r="I1237" s="215"/>
      <c r="J1237" s="211"/>
      <c r="K1237" s="211"/>
      <c r="L1237" s="216"/>
      <c r="M1237" s="217"/>
      <c r="N1237" s="218"/>
      <c r="O1237" s="218"/>
      <c r="P1237" s="218"/>
      <c r="Q1237" s="218"/>
      <c r="R1237" s="218"/>
      <c r="S1237" s="218"/>
      <c r="T1237" s="219"/>
      <c r="AT1237" s="220" t="s">
        <v>161</v>
      </c>
      <c r="AU1237" s="220" t="s">
        <v>85</v>
      </c>
      <c r="AV1237" s="13" t="s">
        <v>85</v>
      </c>
      <c r="AW1237" s="13" t="s">
        <v>33</v>
      </c>
      <c r="AX1237" s="13" t="s">
        <v>76</v>
      </c>
      <c r="AY1237" s="220" t="s">
        <v>150</v>
      </c>
    </row>
    <row r="1238" spans="1:65" s="13" customFormat="1">
      <c r="B1238" s="210"/>
      <c r="C1238" s="211"/>
      <c r="D1238" s="205" t="s">
        <v>161</v>
      </c>
      <c r="E1238" s="212" t="s">
        <v>1</v>
      </c>
      <c r="F1238" s="213" t="s">
        <v>1695</v>
      </c>
      <c r="G1238" s="211"/>
      <c r="H1238" s="214">
        <v>-2.4</v>
      </c>
      <c r="I1238" s="215"/>
      <c r="J1238" s="211"/>
      <c r="K1238" s="211"/>
      <c r="L1238" s="216"/>
      <c r="M1238" s="217"/>
      <c r="N1238" s="218"/>
      <c r="O1238" s="218"/>
      <c r="P1238" s="218"/>
      <c r="Q1238" s="218"/>
      <c r="R1238" s="218"/>
      <c r="S1238" s="218"/>
      <c r="T1238" s="219"/>
      <c r="AT1238" s="220" t="s">
        <v>161</v>
      </c>
      <c r="AU1238" s="220" t="s">
        <v>85</v>
      </c>
      <c r="AV1238" s="13" t="s">
        <v>85</v>
      </c>
      <c r="AW1238" s="13" t="s">
        <v>33</v>
      </c>
      <c r="AX1238" s="13" t="s">
        <v>76</v>
      </c>
      <c r="AY1238" s="220" t="s">
        <v>150</v>
      </c>
    </row>
    <row r="1239" spans="1:65" s="15" customFormat="1">
      <c r="B1239" s="236"/>
      <c r="C1239" s="237"/>
      <c r="D1239" s="205" t="s">
        <v>161</v>
      </c>
      <c r="E1239" s="238" t="s">
        <v>1</v>
      </c>
      <c r="F1239" s="239" t="s">
        <v>1696</v>
      </c>
      <c r="G1239" s="237"/>
      <c r="H1239" s="238" t="s">
        <v>1</v>
      </c>
      <c r="I1239" s="240"/>
      <c r="J1239" s="237"/>
      <c r="K1239" s="237"/>
      <c r="L1239" s="241"/>
      <c r="M1239" s="242"/>
      <c r="N1239" s="243"/>
      <c r="O1239" s="243"/>
      <c r="P1239" s="243"/>
      <c r="Q1239" s="243"/>
      <c r="R1239" s="243"/>
      <c r="S1239" s="243"/>
      <c r="T1239" s="244"/>
      <c r="AT1239" s="245" t="s">
        <v>161</v>
      </c>
      <c r="AU1239" s="245" t="s">
        <v>85</v>
      </c>
      <c r="AV1239" s="15" t="s">
        <v>83</v>
      </c>
      <c r="AW1239" s="15" t="s">
        <v>33</v>
      </c>
      <c r="AX1239" s="15" t="s">
        <v>76</v>
      </c>
      <c r="AY1239" s="245" t="s">
        <v>150</v>
      </c>
    </row>
    <row r="1240" spans="1:65" s="13" customFormat="1">
      <c r="B1240" s="210"/>
      <c r="C1240" s="211"/>
      <c r="D1240" s="205" t="s">
        <v>161</v>
      </c>
      <c r="E1240" s="212" t="s">
        <v>1</v>
      </c>
      <c r="F1240" s="213" t="s">
        <v>1697</v>
      </c>
      <c r="G1240" s="211"/>
      <c r="H1240" s="214">
        <v>2.25</v>
      </c>
      <c r="I1240" s="215"/>
      <c r="J1240" s="211"/>
      <c r="K1240" s="211"/>
      <c r="L1240" s="216"/>
      <c r="M1240" s="217"/>
      <c r="N1240" s="218"/>
      <c r="O1240" s="218"/>
      <c r="P1240" s="218"/>
      <c r="Q1240" s="218"/>
      <c r="R1240" s="218"/>
      <c r="S1240" s="218"/>
      <c r="T1240" s="219"/>
      <c r="AT1240" s="220" t="s">
        <v>161</v>
      </c>
      <c r="AU1240" s="220" t="s">
        <v>85</v>
      </c>
      <c r="AV1240" s="13" t="s">
        <v>85</v>
      </c>
      <c r="AW1240" s="13" t="s">
        <v>33</v>
      </c>
      <c r="AX1240" s="13" t="s">
        <v>76</v>
      </c>
      <c r="AY1240" s="220" t="s">
        <v>150</v>
      </c>
    </row>
    <row r="1241" spans="1:65" s="14" customFormat="1">
      <c r="B1241" s="221"/>
      <c r="C1241" s="222"/>
      <c r="D1241" s="205" t="s">
        <v>161</v>
      </c>
      <c r="E1241" s="223" t="s">
        <v>1</v>
      </c>
      <c r="F1241" s="224" t="s">
        <v>163</v>
      </c>
      <c r="G1241" s="222"/>
      <c r="H1241" s="225">
        <v>159.43</v>
      </c>
      <c r="I1241" s="226"/>
      <c r="J1241" s="222"/>
      <c r="K1241" s="222"/>
      <c r="L1241" s="227"/>
      <c r="M1241" s="228"/>
      <c r="N1241" s="229"/>
      <c r="O1241" s="229"/>
      <c r="P1241" s="229"/>
      <c r="Q1241" s="229"/>
      <c r="R1241" s="229"/>
      <c r="S1241" s="229"/>
      <c r="T1241" s="230"/>
      <c r="AT1241" s="231" t="s">
        <v>161</v>
      </c>
      <c r="AU1241" s="231" t="s">
        <v>85</v>
      </c>
      <c r="AV1241" s="14" t="s">
        <v>157</v>
      </c>
      <c r="AW1241" s="14" t="s">
        <v>33</v>
      </c>
      <c r="AX1241" s="14" t="s">
        <v>83</v>
      </c>
      <c r="AY1241" s="231" t="s">
        <v>150</v>
      </c>
    </row>
    <row r="1242" spans="1:65" s="2" customFormat="1" ht="24.2" customHeight="1">
      <c r="A1242" s="35"/>
      <c r="B1242" s="36"/>
      <c r="C1242" s="192" t="s">
        <v>1698</v>
      </c>
      <c r="D1242" s="192" t="s">
        <v>152</v>
      </c>
      <c r="E1242" s="193" t="s">
        <v>1699</v>
      </c>
      <c r="F1242" s="194" t="s">
        <v>1700</v>
      </c>
      <c r="G1242" s="195" t="s">
        <v>265</v>
      </c>
      <c r="H1242" s="196">
        <v>143.006</v>
      </c>
      <c r="I1242" s="197"/>
      <c r="J1242" s="198">
        <f>ROUND(I1242*H1242,2)</f>
        <v>0</v>
      </c>
      <c r="K1242" s="194" t="s">
        <v>156</v>
      </c>
      <c r="L1242" s="40"/>
      <c r="M1242" s="199" t="s">
        <v>1</v>
      </c>
      <c r="N1242" s="200" t="s">
        <v>41</v>
      </c>
      <c r="O1242" s="72"/>
      <c r="P1242" s="201">
        <f>O1242*H1242</f>
        <v>0</v>
      </c>
      <c r="Q1242" s="201">
        <v>6.0499999999999998E-3</v>
      </c>
      <c r="R1242" s="201">
        <f>Q1242*H1242</f>
        <v>0.86518629999999996</v>
      </c>
      <c r="S1242" s="201">
        <v>0</v>
      </c>
      <c r="T1242" s="202">
        <f>S1242*H1242</f>
        <v>0</v>
      </c>
      <c r="U1242" s="35"/>
      <c r="V1242" s="35"/>
      <c r="W1242" s="35"/>
      <c r="X1242" s="35"/>
      <c r="Y1242" s="35"/>
      <c r="Z1242" s="35"/>
      <c r="AA1242" s="35"/>
      <c r="AB1242" s="35"/>
      <c r="AC1242" s="35"/>
      <c r="AD1242" s="35"/>
      <c r="AE1242" s="35"/>
      <c r="AR1242" s="203" t="s">
        <v>350</v>
      </c>
      <c r="AT1242" s="203" t="s">
        <v>152</v>
      </c>
      <c r="AU1242" s="203" t="s">
        <v>85</v>
      </c>
      <c r="AY1242" s="18" t="s">
        <v>150</v>
      </c>
      <c r="BE1242" s="204">
        <f>IF(N1242="základní",J1242,0)</f>
        <v>0</v>
      </c>
      <c r="BF1242" s="204">
        <f>IF(N1242="snížená",J1242,0)</f>
        <v>0</v>
      </c>
      <c r="BG1242" s="204">
        <f>IF(N1242="zákl. přenesená",J1242,0)</f>
        <v>0</v>
      </c>
      <c r="BH1242" s="204">
        <f>IF(N1242="sníž. přenesená",J1242,0)</f>
        <v>0</v>
      </c>
      <c r="BI1242" s="204">
        <f>IF(N1242="nulová",J1242,0)</f>
        <v>0</v>
      </c>
      <c r="BJ1242" s="18" t="s">
        <v>83</v>
      </c>
      <c r="BK1242" s="204">
        <f>ROUND(I1242*H1242,2)</f>
        <v>0</v>
      </c>
      <c r="BL1242" s="18" t="s">
        <v>350</v>
      </c>
      <c r="BM1242" s="203" t="s">
        <v>1701</v>
      </c>
    </row>
    <row r="1243" spans="1:65" s="2" customFormat="1" ht="19.5">
      <c r="A1243" s="35"/>
      <c r="B1243" s="36"/>
      <c r="C1243" s="37"/>
      <c r="D1243" s="205" t="s">
        <v>159</v>
      </c>
      <c r="E1243" s="37"/>
      <c r="F1243" s="206" t="s">
        <v>1702</v>
      </c>
      <c r="G1243" s="37"/>
      <c r="H1243" s="37"/>
      <c r="I1243" s="207"/>
      <c r="J1243" s="37"/>
      <c r="K1243" s="37"/>
      <c r="L1243" s="40"/>
      <c r="M1243" s="208"/>
      <c r="N1243" s="209"/>
      <c r="O1243" s="72"/>
      <c r="P1243" s="72"/>
      <c r="Q1243" s="72"/>
      <c r="R1243" s="72"/>
      <c r="S1243" s="72"/>
      <c r="T1243" s="73"/>
      <c r="U1243" s="35"/>
      <c r="V1243" s="35"/>
      <c r="W1243" s="35"/>
      <c r="X1243" s="35"/>
      <c r="Y1243" s="35"/>
      <c r="Z1243" s="35"/>
      <c r="AA1243" s="35"/>
      <c r="AB1243" s="35"/>
      <c r="AC1243" s="35"/>
      <c r="AD1243" s="35"/>
      <c r="AE1243" s="35"/>
      <c r="AT1243" s="18" t="s">
        <v>159</v>
      </c>
      <c r="AU1243" s="18" t="s">
        <v>85</v>
      </c>
    </row>
    <row r="1244" spans="1:65" s="13" customFormat="1">
      <c r="B1244" s="210"/>
      <c r="C1244" s="211"/>
      <c r="D1244" s="205" t="s">
        <v>161</v>
      </c>
      <c r="E1244" s="212" t="s">
        <v>1</v>
      </c>
      <c r="F1244" s="213" t="s">
        <v>1582</v>
      </c>
      <c r="G1244" s="211"/>
      <c r="H1244" s="214">
        <v>20.239999999999998</v>
      </c>
      <c r="I1244" s="215"/>
      <c r="J1244" s="211"/>
      <c r="K1244" s="211"/>
      <c r="L1244" s="216"/>
      <c r="M1244" s="217"/>
      <c r="N1244" s="218"/>
      <c r="O1244" s="218"/>
      <c r="P1244" s="218"/>
      <c r="Q1244" s="218"/>
      <c r="R1244" s="218"/>
      <c r="S1244" s="218"/>
      <c r="T1244" s="219"/>
      <c r="AT1244" s="220" t="s">
        <v>161</v>
      </c>
      <c r="AU1244" s="220" t="s">
        <v>85</v>
      </c>
      <c r="AV1244" s="13" t="s">
        <v>85</v>
      </c>
      <c r="AW1244" s="13" t="s">
        <v>33</v>
      </c>
      <c r="AX1244" s="13" t="s">
        <v>76</v>
      </c>
      <c r="AY1244" s="220" t="s">
        <v>150</v>
      </c>
    </row>
    <row r="1245" spans="1:65" s="13" customFormat="1">
      <c r="B1245" s="210"/>
      <c r="C1245" s="211"/>
      <c r="D1245" s="205" t="s">
        <v>161</v>
      </c>
      <c r="E1245" s="212" t="s">
        <v>1</v>
      </c>
      <c r="F1245" s="213" t="s">
        <v>1583</v>
      </c>
      <c r="G1245" s="211"/>
      <c r="H1245" s="214">
        <v>1.5840000000000001</v>
      </c>
      <c r="I1245" s="215"/>
      <c r="J1245" s="211"/>
      <c r="K1245" s="211"/>
      <c r="L1245" s="216"/>
      <c r="M1245" s="217"/>
      <c r="N1245" s="218"/>
      <c r="O1245" s="218"/>
      <c r="P1245" s="218"/>
      <c r="Q1245" s="218"/>
      <c r="R1245" s="218"/>
      <c r="S1245" s="218"/>
      <c r="T1245" s="219"/>
      <c r="AT1245" s="220" t="s">
        <v>161</v>
      </c>
      <c r="AU1245" s="220" t="s">
        <v>85</v>
      </c>
      <c r="AV1245" s="13" t="s">
        <v>85</v>
      </c>
      <c r="AW1245" s="13" t="s">
        <v>33</v>
      </c>
      <c r="AX1245" s="13" t="s">
        <v>76</v>
      </c>
      <c r="AY1245" s="220" t="s">
        <v>150</v>
      </c>
    </row>
    <row r="1246" spans="1:65" s="13" customFormat="1">
      <c r="B1246" s="210"/>
      <c r="C1246" s="211"/>
      <c r="D1246" s="205" t="s">
        <v>161</v>
      </c>
      <c r="E1246" s="212" t="s">
        <v>1</v>
      </c>
      <c r="F1246" s="213" t="s">
        <v>1584</v>
      </c>
      <c r="G1246" s="211"/>
      <c r="H1246" s="214">
        <v>4.5599999999999996</v>
      </c>
      <c r="I1246" s="215"/>
      <c r="J1246" s="211"/>
      <c r="K1246" s="211"/>
      <c r="L1246" s="216"/>
      <c r="M1246" s="217"/>
      <c r="N1246" s="218"/>
      <c r="O1246" s="218"/>
      <c r="P1246" s="218"/>
      <c r="Q1246" s="218"/>
      <c r="R1246" s="218"/>
      <c r="S1246" s="218"/>
      <c r="T1246" s="219"/>
      <c r="AT1246" s="220" t="s">
        <v>161</v>
      </c>
      <c r="AU1246" s="220" t="s">
        <v>85</v>
      </c>
      <c r="AV1246" s="13" t="s">
        <v>85</v>
      </c>
      <c r="AW1246" s="13" t="s">
        <v>33</v>
      </c>
      <c r="AX1246" s="13" t="s">
        <v>76</v>
      </c>
      <c r="AY1246" s="220" t="s">
        <v>150</v>
      </c>
    </row>
    <row r="1247" spans="1:65" s="13" customFormat="1">
      <c r="B1247" s="210"/>
      <c r="C1247" s="211"/>
      <c r="D1247" s="205" t="s">
        <v>161</v>
      </c>
      <c r="E1247" s="212" t="s">
        <v>1</v>
      </c>
      <c r="F1247" s="213" t="s">
        <v>1585</v>
      </c>
      <c r="G1247" s="211"/>
      <c r="H1247" s="214">
        <v>4.5599999999999996</v>
      </c>
      <c r="I1247" s="215"/>
      <c r="J1247" s="211"/>
      <c r="K1247" s="211"/>
      <c r="L1247" s="216"/>
      <c r="M1247" s="217"/>
      <c r="N1247" s="218"/>
      <c r="O1247" s="218"/>
      <c r="P1247" s="218"/>
      <c r="Q1247" s="218"/>
      <c r="R1247" s="218"/>
      <c r="S1247" s="218"/>
      <c r="T1247" s="219"/>
      <c r="AT1247" s="220" t="s">
        <v>161</v>
      </c>
      <c r="AU1247" s="220" t="s">
        <v>85</v>
      </c>
      <c r="AV1247" s="13" t="s">
        <v>85</v>
      </c>
      <c r="AW1247" s="13" t="s">
        <v>33</v>
      </c>
      <c r="AX1247" s="13" t="s">
        <v>76</v>
      </c>
      <c r="AY1247" s="220" t="s">
        <v>150</v>
      </c>
    </row>
    <row r="1248" spans="1:65" s="13" customFormat="1">
      <c r="B1248" s="210"/>
      <c r="C1248" s="211"/>
      <c r="D1248" s="205" t="s">
        <v>161</v>
      </c>
      <c r="E1248" s="212" t="s">
        <v>1</v>
      </c>
      <c r="F1248" s="213" t="s">
        <v>1586</v>
      </c>
      <c r="G1248" s="211"/>
      <c r="H1248" s="214">
        <v>9.6</v>
      </c>
      <c r="I1248" s="215"/>
      <c r="J1248" s="211"/>
      <c r="K1248" s="211"/>
      <c r="L1248" s="216"/>
      <c r="M1248" s="217"/>
      <c r="N1248" s="218"/>
      <c r="O1248" s="218"/>
      <c r="P1248" s="218"/>
      <c r="Q1248" s="218"/>
      <c r="R1248" s="218"/>
      <c r="S1248" s="218"/>
      <c r="T1248" s="219"/>
      <c r="AT1248" s="220" t="s">
        <v>161</v>
      </c>
      <c r="AU1248" s="220" t="s">
        <v>85</v>
      </c>
      <c r="AV1248" s="13" t="s">
        <v>85</v>
      </c>
      <c r="AW1248" s="13" t="s">
        <v>33</v>
      </c>
      <c r="AX1248" s="13" t="s">
        <v>76</v>
      </c>
      <c r="AY1248" s="220" t="s">
        <v>150</v>
      </c>
    </row>
    <row r="1249" spans="1:65" s="13" customFormat="1">
      <c r="B1249" s="210"/>
      <c r="C1249" s="211"/>
      <c r="D1249" s="205" t="s">
        <v>161</v>
      </c>
      <c r="E1249" s="212" t="s">
        <v>1</v>
      </c>
      <c r="F1249" s="213" t="s">
        <v>1587</v>
      </c>
      <c r="G1249" s="211"/>
      <c r="H1249" s="214">
        <v>20.46</v>
      </c>
      <c r="I1249" s="215"/>
      <c r="J1249" s="211"/>
      <c r="K1249" s="211"/>
      <c r="L1249" s="216"/>
      <c r="M1249" s="217"/>
      <c r="N1249" s="218"/>
      <c r="O1249" s="218"/>
      <c r="P1249" s="218"/>
      <c r="Q1249" s="218"/>
      <c r="R1249" s="218"/>
      <c r="S1249" s="218"/>
      <c r="T1249" s="219"/>
      <c r="AT1249" s="220" t="s">
        <v>161</v>
      </c>
      <c r="AU1249" s="220" t="s">
        <v>85</v>
      </c>
      <c r="AV1249" s="13" t="s">
        <v>85</v>
      </c>
      <c r="AW1249" s="13" t="s">
        <v>33</v>
      </c>
      <c r="AX1249" s="13" t="s">
        <v>76</v>
      </c>
      <c r="AY1249" s="220" t="s">
        <v>150</v>
      </c>
    </row>
    <row r="1250" spans="1:65" s="13" customFormat="1">
      <c r="B1250" s="210"/>
      <c r="C1250" s="211"/>
      <c r="D1250" s="205" t="s">
        <v>161</v>
      </c>
      <c r="E1250" s="212" t="s">
        <v>1</v>
      </c>
      <c r="F1250" s="213" t="s">
        <v>1588</v>
      </c>
      <c r="G1250" s="211"/>
      <c r="H1250" s="214">
        <v>1.3280000000000001</v>
      </c>
      <c r="I1250" s="215"/>
      <c r="J1250" s="211"/>
      <c r="K1250" s="211"/>
      <c r="L1250" s="216"/>
      <c r="M1250" s="217"/>
      <c r="N1250" s="218"/>
      <c r="O1250" s="218"/>
      <c r="P1250" s="218"/>
      <c r="Q1250" s="218"/>
      <c r="R1250" s="218"/>
      <c r="S1250" s="218"/>
      <c r="T1250" s="219"/>
      <c r="AT1250" s="220" t="s">
        <v>161</v>
      </c>
      <c r="AU1250" s="220" t="s">
        <v>85</v>
      </c>
      <c r="AV1250" s="13" t="s">
        <v>85</v>
      </c>
      <c r="AW1250" s="13" t="s">
        <v>33</v>
      </c>
      <c r="AX1250" s="13" t="s">
        <v>76</v>
      </c>
      <c r="AY1250" s="220" t="s">
        <v>150</v>
      </c>
    </row>
    <row r="1251" spans="1:65" s="13" customFormat="1">
      <c r="B1251" s="210"/>
      <c r="C1251" s="211"/>
      <c r="D1251" s="205" t="s">
        <v>161</v>
      </c>
      <c r="E1251" s="212" t="s">
        <v>1</v>
      </c>
      <c r="F1251" s="213" t="s">
        <v>1589</v>
      </c>
      <c r="G1251" s="211"/>
      <c r="H1251" s="214">
        <v>6.9749999999999996</v>
      </c>
      <c r="I1251" s="215"/>
      <c r="J1251" s="211"/>
      <c r="K1251" s="211"/>
      <c r="L1251" s="216"/>
      <c r="M1251" s="217"/>
      <c r="N1251" s="218"/>
      <c r="O1251" s="218"/>
      <c r="P1251" s="218"/>
      <c r="Q1251" s="218"/>
      <c r="R1251" s="218"/>
      <c r="S1251" s="218"/>
      <c r="T1251" s="219"/>
      <c r="AT1251" s="220" t="s">
        <v>161</v>
      </c>
      <c r="AU1251" s="220" t="s">
        <v>85</v>
      </c>
      <c r="AV1251" s="13" t="s">
        <v>85</v>
      </c>
      <c r="AW1251" s="13" t="s">
        <v>33</v>
      </c>
      <c r="AX1251" s="13" t="s">
        <v>76</v>
      </c>
      <c r="AY1251" s="220" t="s">
        <v>150</v>
      </c>
    </row>
    <row r="1252" spans="1:65" s="13" customFormat="1">
      <c r="B1252" s="210"/>
      <c r="C1252" s="211"/>
      <c r="D1252" s="205" t="s">
        <v>161</v>
      </c>
      <c r="E1252" s="212" t="s">
        <v>1</v>
      </c>
      <c r="F1252" s="213" t="s">
        <v>1590</v>
      </c>
      <c r="G1252" s="211"/>
      <c r="H1252" s="214">
        <v>4.38</v>
      </c>
      <c r="I1252" s="215"/>
      <c r="J1252" s="211"/>
      <c r="K1252" s="211"/>
      <c r="L1252" s="216"/>
      <c r="M1252" s="217"/>
      <c r="N1252" s="218"/>
      <c r="O1252" s="218"/>
      <c r="P1252" s="218"/>
      <c r="Q1252" s="218"/>
      <c r="R1252" s="218"/>
      <c r="S1252" s="218"/>
      <c r="T1252" s="219"/>
      <c r="AT1252" s="220" t="s">
        <v>161</v>
      </c>
      <c r="AU1252" s="220" t="s">
        <v>85</v>
      </c>
      <c r="AV1252" s="13" t="s">
        <v>85</v>
      </c>
      <c r="AW1252" s="13" t="s">
        <v>33</v>
      </c>
      <c r="AX1252" s="13" t="s">
        <v>76</v>
      </c>
      <c r="AY1252" s="220" t="s">
        <v>150</v>
      </c>
    </row>
    <row r="1253" spans="1:65" s="13" customFormat="1">
      <c r="B1253" s="210"/>
      <c r="C1253" s="211"/>
      <c r="D1253" s="205" t="s">
        <v>161</v>
      </c>
      <c r="E1253" s="212" t="s">
        <v>1</v>
      </c>
      <c r="F1253" s="213" t="s">
        <v>1591</v>
      </c>
      <c r="G1253" s="211"/>
      <c r="H1253" s="214">
        <v>14.52</v>
      </c>
      <c r="I1253" s="215"/>
      <c r="J1253" s="211"/>
      <c r="K1253" s="211"/>
      <c r="L1253" s="216"/>
      <c r="M1253" s="217"/>
      <c r="N1253" s="218"/>
      <c r="O1253" s="218"/>
      <c r="P1253" s="218"/>
      <c r="Q1253" s="218"/>
      <c r="R1253" s="218"/>
      <c r="S1253" s="218"/>
      <c r="T1253" s="219"/>
      <c r="AT1253" s="220" t="s">
        <v>161</v>
      </c>
      <c r="AU1253" s="220" t="s">
        <v>85</v>
      </c>
      <c r="AV1253" s="13" t="s">
        <v>85</v>
      </c>
      <c r="AW1253" s="13" t="s">
        <v>33</v>
      </c>
      <c r="AX1253" s="13" t="s">
        <v>76</v>
      </c>
      <c r="AY1253" s="220" t="s">
        <v>150</v>
      </c>
    </row>
    <row r="1254" spans="1:65" s="13" customFormat="1">
      <c r="B1254" s="210"/>
      <c r="C1254" s="211"/>
      <c r="D1254" s="205" t="s">
        <v>161</v>
      </c>
      <c r="E1254" s="212" t="s">
        <v>1</v>
      </c>
      <c r="F1254" s="213" t="s">
        <v>1583</v>
      </c>
      <c r="G1254" s="211"/>
      <c r="H1254" s="214">
        <v>1.5840000000000001</v>
      </c>
      <c r="I1254" s="215"/>
      <c r="J1254" s="211"/>
      <c r="K1254" s="211"/>
      <c r="L1254" s="216"/>
      <c r="M1254" s="217"/>
      <c r="N1254" s="218"/>
      <c r="O1254" s="218"/>
      <c r="P1254" s="218"/>
      <c r="Q1254" s="218"/>
      <c r="R1254" s="218"/>
      <c r="S1254" s="218"/>
      <c r="T1254" s="219"/>
      <c r="AT1254" s="220" t="s">
        <v>161</v>
      </c>
      <c r="AU1254" s="220" t="s">
        <v>85</v>
      </c>
      <c r="AV1254" s="13" t="s">
        <v>85</v>
      </c>
      <c r="AW1254" s="13" t="s">
        <v>33</v>
      </c>
      <c r="AX1254" s="13" t="s">
        <v>76</v>
      </c>
      <c r="AY1254" s="220" t="s">
        <v>150</v>
      </c>
    </row>
    <row r="1255" spans="1:65" s="13" customFormat="1">
      <c r="B1255" s="210"/>
      <c r="C1255" s="211"/>
      <c r="D1255" s="205" t="s">
        <v>161</v>
      </c>
      <c r="E1255" s="212" t="s">
        <v>1</v>
      </c>
      <c r="F1255" s="213" t="s">
        <v>1592</v>
      </c>
      <c r="G1255" s="211"/>
      <c r="H1255" s="214">
        <v>4.4400000000000004</v>
      </c>
      <c r="I1255" s="215"/>
      <c r="J1255" s="211"/>
      <c r="K1255" s="211"/>
      <c r="L1255" s="216"/>
      <c r="M1255" s="217"/>
      <c r="N1255" s="218"/>
      <c r="O1255" s="218"/>
      <c r="P1255" s="218"/>
      <c r="Q1255" s="218"/>
      <c r="R1255" s="218"/>
      <c r="S1255" s="218"/>
      <c r="T1255" s="219"/>
      <c r="AT1255" s="220" t="s">
        <v>161</v>
      </c>
      <c r="AU1255" s="220" t="s">
        <v>85</v>
      </c>
      <c r="AV1255" s="13" t="s">
        <v>85</v>
      </c>
      <c r="AW1255" s="13" t="s">
        <v>33</v>
      </c>
      <c r="AX1255" s="13" t="s">
        <v>76</v>
      </c>
      <c r="AY1255" s="220" t="s">
        <v>150</v>
      </c>
    </row>
    <row r="1256" spans="1:65" s="13" customFormat="1">
      <c r="B1256" s="210"/>
      <c r="C1256" s="211"/>
      <c r="D1256" s="205" t="s">
        <v>161</v>
      </c>
      <c r="E1256" s="212" t="s">
        <v>1</v>
      </c>
      <c r="F1256" s="213" t="s">
        <v>1593</v>
      </c>
      <c r="G1256" s="211"/>
      <c r="H1256" s="214">
        <v>9.9</v>
      </c>
      <c r="I1256" s="215"/>
      <c r="J1256" s="211"/>
      <c r="K1256" s="211"/>
      <c r="L1256" s="216"/>
      <c r="M1256" s="217"/>
      <c r="N1256" s="218"/>
      <c r="O1256" s="218"/>
      <c r="P1256" s="218"/>
      <c r="Q1256" s="218"/>
      <c r="R1256" s="218"/>
      <c r="S1256" s="218"/>
      <c r="T1256" s="219"/>
      <c r="AT1256" s="220" t="s">
        <v>161</v>
      </c>
      <c r="AU1256" s="220" t="s">
        <v>85</v>
      </c>
      <c r="AV1256" s="13" t="s">
        <v>85</v>
      </c>
      <c r="AW1256" s="13" t="s">
        <v>33</v>
      </c>
      <c r="AX1256" s="13" t="s">
        <v>76</v>
      </c>
      <c r="AY1256" s="220" t="s">
        <v>150</v>
      </c>
    </row>
    <row r="1257" spans="1:65" s="13" customFormat="1">
      <c r="B1257" s="210"/>
      <c r="C1257" s="211"/>
      <c r="D1257" s="205" t="s">
        <v>161</v>
      </c>
      <c r="E1257" s="212" t="s">
        <v>1</v>
      </c>
      <c r="F1257" s="213" t="s">
        <v>1594</v>
      </c>
      <c r="G1257" s="211"/>
      <c r="H1257" s="214">
        <v>35.200000000000003</v>
      </c>
      <c r="I1257" s="215"/>
      <c r="J1257" s="211"/>
      <c r="K1257" s="211"/>
      <c r="L1257" s="216"/>
      <c r="M1257" s="217"/>
      <c r="N1257" s="218"/>
      <c r="O1257" s="218"/>
      <c r="P1257" s="218"/>
      <c r="Q1257" s="218"/>
      <c r="R1257" s="218"/>
      <c r="S1257" s="218"/>
      <c r="T1257" s="219"/>
      <c r="AT1257" s="220" t="s">
        <v>161</v>
      </c>
      <c r="AU1257" s="220" t="s">
        <v>85</v>
      </c>
      <c r="AV1257" s="13" t="s">
        <v>85</v>
      </c>
      <c r="AW1257" s="13" t="s">
        <v>33</v>
      </c>
      <c r="AX1257" s="13" t="s">
        <v>76</v>
      </c>
      <c r="AY1257" s="220" t="s">
        <v>150</v>
      </c>
    </row>
    <row r="1258" spans="1:65" s="13" customFormat="1">
      <c r="B1258" s="210"/>
      <c r="C1258" s="211"/>
      <c r="D1258" s="205" t="s">
        <v>161</v>
      </c>
      <c r="E1258" s="212" t="s">
        <v>1</v>
      </c>
      <c r="F1258" s="213" t="s">
        <v>1595</v>
      </c>
      <c r="G1258" s="211"/>
      <c r="H1258" s="214">
        <v>2.1749999999999998</v>
      </c>
      <c r="I1258" s="215"/>
      <c r="J1258" s="211"/>
      <c r="K1258" s="211"/>
      <c r="L1258" s="216"/>
      <c r="M1258" s="217"/>
      <c r="N1258" s="218"/>
      <c r="O1258" s="218"/>
      <c r="P1258" s="218"/>
      <c r="Q1258" s="218"/>
      <c r="R1258" s="218"/>
      <c r="S1258" s="218"/>
      <c r="T1258" s="219"/>
      <c r="AT1258" s="220" t="s">
        <v>161</v>
      </c>
      <c r="AU1258" s="220" t="s">
        <v>85</v>
      </c>
      <c r="AV1258" s="13" t="s">
        <v>85</v>
      </c>
      <c r="AW1258" s="13" t="s">
        <v>33</v>
      </c>
      <c r="AX1258" s="13" t="s">
        <v>76</v>
      </c>
      <c r="AY1258" s="220" t="s">
        <v>150</v>
      </c>
    </row>
    <row r="1259" spans="1:65" s="13" customFormat="1">
      <c r="B1259" s="210"/>
      <c r="C1259" s="211"/>
      <c r="D1259" s="205" t="s">
        <v>161</v>
      </c>
      <c r="E1259" s="212" t="s">
        <v>1</v>
      </c>
      <c r="F1259" s="213" t="s">
        <v>1596</v>
      </c>
      <c r="G1259" s="211"/>
      <c r="H1259" s="214">
        <v>1.5</v>
      </c>
      <c r="I1259" s="215"/>
      <c r="J1259" s="211"/>
      <c r="K1259" s="211"/>
      <c r="L1259" s="216"/>
      <c r="M1259" s="217"/>
      <c r="N1259" s="218"/>
      <c r="O1259" s="218"/>
      <c r="P1259" s="218"/>
      <c r="Q1259" s="218"/>
      <c r="R1259" s="218"/>
      <c r="S1259" s="218"/>
      <c r="T1259" s="219"/>
      <c r="AT1259" s="220" t="s">
        <v>161</v>
      </c>
      <c r="AU1259" s="220" t="s">
        <v>85</v>
      </c>
      <c r="AV1259" s="13" t="s">
        <v>85</v>
      </c>
      <c r="AW1259" s="13" t="s">
        <v>33</v>
      </c>
      <c r="AX1259" s="13" t="s">
        <v>76</v>
      </c>
      <c r="AY1259" s="220" t="s">
        <v>150</v>
      </c>
    </row>
    <row r="1260" spans="1:65" s="14" customFormat="1">
      <c r="B1260" s="221"/>
      <c r="C1260" s="222"/>
      <c r="D1260" s="205" t="s">
        <v>161</v>
      </c>
      <c r="E1260" s="223" t="s">
        <v>1</v>
      </c>
      <c r="F1260" s="224" t="s">
        <v>163</v>
      </c>
      <c r="G1260" s="222"/>
      <c r="H1260" s="225">
        <v>143.006</v>
      </c>
      <c r="I1260" s="226"/>
      <c r="J1260" s="222"/>
      <c r="K1260" s="222"/>
      <c r="L1260" s="227"/>
      <c r="M1260" s="228"/>
      <c r="N1260" s="229"/>
      <c r="O1260" s="229"/>
      <c r="P1260" s="229"/>
      <c r="Q1260" s="229"/>
      <c r="R1260" s="229"/>
      <c r="S1260" s="229"/>
      <c r="T1260" s="230"/>
      <c r="AT1260" s="231" t="s">
        <v>161</v>
      </c>
      <c r="AU1260" s="231" t="s">
        <v>85</v>
      </c>
      <c r="AV1260" s="14" t="s">
        <v>157</v>
      </c>
      <c r="AW1260" s="14" t="s">
        <v>33</v>
      </c>
      <c r="AX1260" s="14" t="s">
        <v>83</v>
      </c>
      <c r="AY1260" s="231" t="s">
        <v>150</v>
      </c>
    </row>
    <row r="1261" spans="1:65" s="2" customFormat="1" ht="16.5" customHeight="1">
      <c r="A1261" s="35"/>
      <c r="B1261" s="36"/>
      <c r="C1261" s="246" t="s">
        <v>1703</v>
      </c>
      <c r="D1261" s="246" t="s">
        <v>289</v>
      </c>
      <c r="E1261" s="247" t="s">
        <v>1704</v>
      </c>
      <c r="F1261" s="248" t="s">
        <v>1705</v>
      </c>
      <c r="G1261" s="249" t="s">
        <v>265</v>
      </c>
      <c r="H1261" s="250">
        <v>157.30699999999999</v>
      </c>
      <c r="I1261" s="251"/>
      <c r="J1261" s="252">
        <f>ROUND(I1261*H1261,2)</f>
        <v>0</v>
      </c>
      <c r="K1261" s="248" t="s">
        <v>156</v>
      </c>
      <c r="L1261" s="253"/>
      <c r="M1261" s="254" t="s">
        <v>1</v>
      </c>
      <c r="N1261" s="255" t="s">
        <v>41</v>
      </c>
      <c r="O1261" s="72"/>
      <c r="P1261" s="201">
        <f>O1261*H1261</f>
        <v>0</v>
      </c>
      <c r="Q1261" s="201">
        <v>1.29E-2</v>
      </c>
      <c r="R1261" s="201">
        <f>Q1261*H1261</f>
        <v>2.0292602999999998</v>
      </c>
      <c r="S1261" s="201">
        <v>0</v>
      </c>
      <c r="T1261" s="202">
        <f>S1261*H1261</f>
        <v>0</v>
      </c>
      <c r="U1261" s="35"/>
      <c r="V1261" s="35"/>
      <c r="W1261" s="35"/>
      <c r="X1261" s="35"/>
      <c r="Y1261" s="35"/>
      <c r="Z1261" s="35"/>
      <c r="AA1261" s="35"/>
      <c r="AB1261" s="35"/>
      <c r="AC1261" s="35"/>
      <c r="AD1261" s="35"/>
      <c r="AE1261" s="35"/>
      <c r="AR1261" s="203" t="s">
        <v>475</v>
      </c>
      <c r="AT1261" s="203" t="s">
        <v>289</v>
      </c>
      <c r="AU1261" s="203" t="s">
        <v>85</v>
      </c>
      <c r="AY1261" s="18" t="s">
        <v>150</v>
      </c>
      <c r="BE1261" s="204">
        <f>IF(N1261="základní",J1261,0)</f>
        <v>0</v>
      </c>
      <c r="BF1261" s="204">
        <f>IF(N1261="snížená",J1261,0)</f>
        <v>0</v>
      </c>
      <c r="BG1261" s="204">
        <f>IF(N1261="zákl. přenesená",J1261,0)</f>
        <v>0</v>
      </c>
      <c r="BH1261" s="204">
        <f>IF(N1261="sníž. přenesená",J1261,0)</f>
        <v>0</v>
      </c>
      <c r="BI1261" s="204">
        <f>IF(N1261="nulová",J1261,0)</f>
        <v>0</v>
      </c>
      <c r="BJ1261" s="18" t="s">
        <v>83</v>
      </c>
      <c r="BK1261" s="204">
        <f>ROUND(I1261*H1261,2)</f>
        <v>0</v>
      </c>
      <c r="BL1261" s="18" t="s">
        <v>350</v>
      </c>
      <c r="BM1261" s="203" t="s">
        <v>1706</v>
      </c>
    </row>
    <row r="1262" spans="1:65" s="2" customFormat="1">
      <c r="A1262" s="35"/>
      <c r="B1262" s="36"/>
      <c r="C1262" s="37"/>
      <c r="D1262" s="205" t="s">
        <v>159</v>
      </c>
      <c r="E1262" s="37"/>
      <c r="F1262" s="206" t="s">
        <v>1705</v>
      </c>
      <c r="G1262" s="37"/>
      <c r="H1262" s="37"/>
      <c r="I1262" s="207"/>
      <c r="J1262" s="37"/>
      <c r="K1262" s="37"/>
      <c r="L1262" s="40"/>
      <c r="M1262" s="208"/>
      <c r="N1262" s="209"/>
      <c r="O1262" s="72"/>
      <c r="P1262" s="72"/>
      <c r="Q1262" s="72"/>
      <c r="R1262" s="72"/>
      <c r="S1262" s="72"/>
      <c r="T1262" s="73"/>
      <c r="U1262" s="35"/>
      <c r="V1262" s="35"/>
      <c r="W1262" s="35"/>
      <c r="X1262" s="35"/>
      <c r="Y1262" s="35"/>
      <c r="Z1262" s="35"/>
      <c r="AA1262" s="35"/>
      <c r="AB1262" s="35"/>
      <c r="AC1262" s="35"/>
      <c r="AD1262" s="35"/>
      <c r="AE1262" s="35"/>
      <c r="AT1262" s="18" t="s">
        <v>159</v>
      </c>
      <c r="AU1262" s="18" t="s">
        <v>85</v>
      </c>
    </row>
    <row r="1263" spans="1:65" s="13" customFormat="1">
      <c r="B1263" s="210"/>
      <c r="C1263" s="211"/>
      <c r="D1263" s="205" t="s">
        <v>161</v>
      </c>
      <c r="E1263" s="212" t="s">
        <v>1</v>
      </c>
      <c r="F1263" s="213" t="s">
        <v>1707</v>
      </c>
      <c r="G1263" s="211"/>
      <c r="H1263" s="214">
        <v>157.30699999999999</v>
      </c>
      <c r="I1263" s="215"/>
      <c r="J1263" s="211"/>
      <c r="K1263" s="211"/>
      <c r="L1263" s="216"/>
      <c r="M1263" s="217"/>
      <c r="N1263" s="218"/>
      <c r="O1263" s="218"/>
      <c r="P1263" s="218"/>
      <c r="Q1263" s="218"/>
      <c r="R1263" s="218"/>
      <c r="S1263" s="218"/>
      <c r="T1263" s="219"/>
      <c r="AT1263" s="220" t="s">
        <v>161</v>
      </c>
      <c r="AU1263" s="220" t="s">
        <v>85</v>
      </c>
      <c r="AV1263" s="13" t="s">
        <v>85</v>
      </c>
      <c r="AW1263" s="13" t="s">
        <v>33</v>
      </c>
      <c r="AX1263" s="13" t="s">
        <v>76</v>
      </c>
      <c r="AY1263" s="220" t="s">
        <v>150</v>
      </c>
    </row>
    <row r="1264" spans="1:65" s="14" customFormat="1">
      <c r="B1264" s="221"/>
      <c r="C1264" s="222"/>
      <c r="D1264" s="205" t="s">
        <v>161</v>
      </c>
      <c r="E1264" s="223" t="s">
        <v>1</v>
      </c>
      <c r="F1264" s="224" t="s">
        <v>163</v>
      </c>
      <c r="G1264" s="222"/>
      <c r="H1264" s="225">
        <v>157.30699999999999</v>
      </c>
      <c r="I1264" s="226"/>
      <c r="J1264" s="222"/>
      <c r="K1264" s="222"/>
      <c r="L1264" s="227"/>
      <c r="M1264" s="228"/>
      <c r="N1264" s="229"/>
      <c r="O1264" s="229"/>
      <c r="P1264" s="229"/>
      <c r="Q1264" s="229"/>
      <c r="R1264" s="229"/>
      <c r="S1264" s="229"/>
      <c r="T1264" s="230"/>
      <c r="AT1264" s="231" t="s">
        <v>161</v>
      </c>
      <c r="AU1264" s="231" t="s">
        <v>85</v>
      </c>
      <c r="AV1264" s="14" t="s">
        <v>157</v>
      </c>
      <c r="AW1264" s="14" t="s">
        <v>33</v>
      </c>
      <c r="AX1264" s="14" t="s">
        <v>83</v>
      </c>
      <c r="AY1264" s="231" t="s">
        <v>150</v>
      </c>
    </row>
    <row r="1265" spans="1:65" s="2" customFormat="1" ht="24.2" customHeight="1">
      <c r="A1265" s="35"/>
      <c r="B1265" s="36"/>
      <c r="C1265" s="192" t="s">
        <v>1708</v>
      </c>
      <c r="D1265" s="192" t="s">
        <v>152</v>
      </c>
      <c r="E1265" s="193" t="s">
        <v>1709</v>
      </c>
      <c r="F1265" s="194" t="s">
        <v>1710</v>
      </c>
      <c r="G1265" s="195" t="s">
        <v>363</v>
      </c>
      <c r="H1265" s="196">
        <v>18.2</v>
      </c>
      <c r="I1265" s="197"/>
      <c r="J1265" s="198">
        <f>ROUND(I1265*H1265,2)</f>
        <v>0</v>
      </c>
      <c r="K1265" s="194" t="s">
        <v>156</v>
      </c>
      <c r="L1265" s="40"/>
      <c r="M1265" s="199" t="s">
        <v>1</v>
      </c>
      <c r="N1265" s="200" t="s">
        <v>41</v>
      </c>
      <c r="O1265" s="72"/>
      <c r="P1265" s="201">
        <f>O1265*H1265</f>
        <v>0</v>
      </c>
      <c r="Q1265" s="201">
        <v>9.5E-4</v>
      </c>
      <c r="R1265" s="201">
        <f>Q1265*H1265</f>
        <v>1.729E-2</v>
      </c>
      <c r="S1265" s="201">
        <v>0</v>
      </c>
      <c r="T1265" s="202">
        <f>S1265*H1265</f>
        <v>0</v>
      </c>
      <c r="U1265" s="35"/>
      <c r="V1265" s="35"/>
      <c r="W1265" s="35"/>
      <c r="X1265" s="35"/>
      <c r="Y1265" s="35"/>
      <c r="Z1265" s="35"/>
      <c r="AA1265" s="35"/>
      <c r="AB1265" s="35"/>
      <c r="AC1265" s="35"/>
      <c r="AD1265" s="35"/>
      <c r="AE1265" s="35"/>
      <c r="AR1265" s="203" t="s">
        <v>350</v>
      </c>
      <c r="AT1265" s="203" t="s">
        <v>152</v>
      </c>
      <c r="AU1265" s="203" t="s">
        <v>85</v>
      </c>
      <c r="AY1265" s="18" t="s">
        <v>150</v>
      </c>
      <c r="BE1265" s="204">
        <f>IF(N1265="základní",J1265,0)</f>
        <v>0</v>
      </c>
      <c r="BF1265" s="204">
        <f>IF(N1265="snížená",J1265,0)</f>
        <v>0</v>
      </c>
      <c r="BG1265" s="204">
        <f>IF(N1265="zákl. přenesená",J1265,0)</f>
        <v>0</v>
      </c>
      <c r="BH1265" s="204">
        <f>IF(N1265="sníž. přenesená",J1265,0)</f>
        <v>0</v>
      </c>
      <c r="BI1265" s="204">
        <f>IF(N1265="nulová",J1265,0)</f>
        <v>0</v>
      </c>
      <c r="BJ1265" s="18" t="s">
        <v>83</v>
      </c>
      <c r="BK1265" s="204">
        <f>ROUND(I1265*H1265,2)</f>
        <v>0</v>
      </c>
      <c r="BL1265" s="18" t="s">
        <v>350</v>
      </c>
      <c r="BM1265" s="203" t="s">
        <v>1711</v>
      </c>
    </row>
    <row r="1266" spans="1:65" s="2" customFormat="1" ht="19.5">
      <c r="A1266" s="35"/>
      <c r="B1266" s="36"/>
      <c r="C1266" s="37"/>
      <c r="D1266" s="205" t="s">
        <v>159</v>
      </c>
      <c r="E1266" s="37"/>
      <c r="F1266" s="206" t="s">
        <v>1712</v>
      </c>
      <c r="G1266" s="37"/>
      <c r="H1266" s="37"/>
      <c r="I1266" s="207"/>
      <c r="J1266" s="37"/>
      <c r="K1266" s="37"/>
      <c r="L1266" s="40"/>
      <c r="M1266" s="208"/>
      <c r="N1266" s="209"/>
      <c r="O1266" s="72"/>
      <c r="P1266" s="72"/>
      <c r="Q1266" s="72"/>
      <c r="R1266" s="72"/>
      <c r="S1266" s="72"/>
      <c r="T1266" s="73"/>
      <c r="U1266" s="35"/>
      <c r="V1266" s="35"/>
      <c r="W1266" s="35"/>
      <c r="X1266" s="35"/>
      <c r="Y1266" s="35"/>
      <c r="Z1266" s="35"/>
      <c r="AA1266" s="35"/>
      <c r="AB1266" s="35"/>
      <c r="AC1266" s="35"/>
      <c r="AD1266" s="35"/>
      <c r="AE1266" s="35"/>
      <c r="AT1266" s="18" t="s">
        <v>159</v>
      </c>
      <c r="AU1266" s="18" t="s">
        <v>85</v>
      </c>
    </row>
    <row r="1267" spans="1:65" s="15" customFormat="1">
      <c r="B1267" s="236"/>
      <c r="C1267" s="237"/>
      <c r="D1267" s="205" t="s">
        <v>161</v>
      </c>
      <c r="E1267" s="238" t="s">
        <v>1</v>
      </c>
      <c r="F1267" s="239" t="s">
        <v>1713</v>
      </c>
      <c r="G1267" s="237"/>
      <c r="H1267" s="238" t="s">
        <v>1</v>
      </c>
      <c r="I1267" s="240"/>
      <c r="J1267" s="237"/>
      <c r="K1267" s="237"/>
      <c r="L1267" s="241"/>
      <c r="M1267" s="242"/>
      <c r="N1267" s="243"/>
      <c r="O1267" s="243"/>
      <c r="P1267" s="243"/>
      <c r="Q1267" s="243"/>
      <c r="R1267" s="243"/>
      <c r="S1267" s="243"/>
      <c r="T1267" s="244"/>
      <c r="AT1267" s="245" t="s">
        <v>161</v>
      </c>
      <c r="AU1267" s="245" t="s">
        <v>85</v>
      </c>
      <c r="AV1267" s="15" t="s">
        <v>83</v>
      </c>
      <c r="AW1267" s="15" t="s">
        <v>33</v>
      </c>
      <c r="AX1267" s="15" t="s">
        <v>76</v>
      </c>
      <c r="AY1267" s="245" t="s">
        <v>150</v>
      </c>
    </row>
    <row r="1268" spans="1:65" s="13" customFormat="1">
      <c r="B1268" s="210"/>
      <c r="C1268" s="211"/>
      <c r="D1268" s="205" t="s">
        <v>161</v>
      </c>
      <c r="E1268" s="212" t="s">
        <v>1</v>
      </c>
      <c r="F1268" s="213" t="s">
        <v>1714</v>
      </c>
      <c r="G1268" s="211"/>
      <c r="H1268" s="214">
        <v>5.2</v>
      </c>
      <c r="I1268" s="215"/>
      <c r="J1268" s="211"/>
      <c r="K1268" s="211"/>
      <c r="L1268" s="216"/>
      <c r="M1268" s="217"/>
      <c r="N1268" s="218"/>
      <c r="O1268" s="218"/>
      <c r="P1268" s="218"/>
      <c r="Q1268" s="218"/>
      <c r="R1268" s="218"/>
      <c r="S1268" s="218"/>
      <c r="T1268" s="219"/>
      <c r="AT1268" s="220" t="s">
        <v>161</v>
      </c>
      <c r="AU1268" s="220" t="s">
        <v>85</v>
      </c>
      <c r="AV1268" s="13" t="s">
        <v>85</v>
      </c>
      <c r="AW1268" s="13" t="s">
        <v>33</v>
      </c>
      <c r="AX1268" s="13" t="s">
        <v>76</v>
      </c>
      <c r="AY1268" s="220" t="s">
        <v>150</v>
      </c>
    </row>
    <row r="1269" spans="1:65" s="15" customFormat="1">
      <c r="B1269" s="236"/>
      <c r="C1269" s="237"/>
      <c r="D1269" s="205" t="s">
        <v>161</v>
      </c>
      <c r="E1269" s="238" t="s">
        <v>1</v>
      </c>
      <c r="F1269" s="239" t="s">
        <v>1668</v>
      </c>
      <c r="G1269" s="237"/>
      <c r="H1269" s="238" t="s">
        <v>1</v>
      </c>
      <c r="I1269" s="240"/>
      <c r="J1269" s="237"/>
      <c r="K1269" s="237"/>
      <c r="L1269" s="241"/>
      <c r="M1269" s="242"/>
      <c r="N1269" s="243"/>
      <c r="O1269" s="243"/>
      <c r="P1269" s="243"/>
      <c r="Q1269" s="243"/>
      <c r="R1269" s="243"/>
      <c r="S1269" s="243"/>
      <c r="T1269" s="244"/>
      <c r="AT1269" s="245" t="s">
        <v>161</v>
      </c>
      <c r="AU1269" s="245" t="s">
        <v>85</v>
      </c>
      <c r="AV1269" s="15" t="s">
        <v>83</v>
      </c>
      <c r="AW1269" s="15" t="s">
        <v>33</v>
      </c>
      <c r="AX1269" s="15" t="s">
        <v>76</v>
      </c>
      <c r="AY1269" s="245" t="s">
        <v>150</v>
      </c>
    </row>
    <row r="1270" spans="1:65" s="13" customFormat="1">
      <c r="B1270" s="210"/>
      <c r="C1270" s="211"/>
      <c r="D1270" s="205" t="s">
        <v>161</v>
      </c>
      <c r="E1270" s="212" t="s">
        <v>1</v>
      </c>
      <c r="F1270" s="213" t="s">
        <v>1715</v>
      </c>
      <c r="G1270" s="211"/>
      <c r="H1270" s="214">
        <v>2.6</v>
      </c>
      <c r="I1270" s="215"/>
      <c r="J1270" s="211"/>
      <c r="K1270" s="211"/>
      <c r="L1270" s="216"/>
      <c r="M1270" s="217"/>
      <c r="N1270" s="218"/>
      <c r="O1270" s="218"/>
      <c r="P1270" s="218"/>
      <c r="Q1270" s="218"/>
      <c r="R1270" s="218"/>
      <c r="S1270" s="218"/>
      <c r="T1270" s="219"/>
      <c r="AT1270" s="220" t="s">
        <v>161</v>
      </c>
      <c r="AU1270" s="220" t="s">
        <v>85</v>
      </c>
      <c r="AV1270" s="13" t="s">
        <v>85</v>
      </c>
      <c r="AW1270" s="13" t="s">
        <v>33</v>
      </c>
      <c r="AX1270" s="13" t="s">
        <v>76</v>
      </c>
      <c r="AY1270" s="220" t="s">
        <v>150</v>
      </c>
    </row>
    <row r="1271" spans="1:65" s="15" customFormat="1">
      <c r="B1271" s="236"/>
      <c r="C1271" s="237"/>
      <c r="D1271" s="205" t="s">
        <v>161</v>
      </c>
      <c r="E1271" s="238" t="s">
        <v>1</v>
      </c>
      <c r="F1271" s="239" t="s">
        <v>1678</v>
      </c>
      <c r="G1271" s="237"/>
      <c r="H1271" s="238" t="s">
        <v>1</v>
      </c>
      <c r="I1271" s="240"/>
      <c r="J1271" s="237"/>
      <c r="K1271" s="237"/>
      <c r="L1271" s="241"/>
      <c r="M1271" s="242"/>
      <c r="N1271" s="243"/>
      <c r="O1271" s="243"/>
      <c r="P1271" s="243"/>
      <c r="Q1271" s="243"/>
      <c r="R1271" s="243"/>
      <c r="S1271" s="243"/>
      <c r="T1271" s="244"/>
      <c r="AT1271" s="245" t="s">
        <v>161</v>
      </c>
      <c r="AU1271" s="245" t="s">
        <v>85</v>
      </c>
      <c r="AV1271" s="15" t="s">
        <v>83</v>
      </c>
      <c r="AW1271" s="15" t="s">
        <v>33</v>
      </c>
      <c r="AX1271" s="15" t="s">
        <v>76</v>
      </c>
      <c r="AY1271" s="245" t="s">
        <v>150</v>
      </c>
    </row>
    <row r="1272" spans="1:65" s="13" customFormat="1">
      <c r="B1272" s="210"/>
      <c r="C1272" s="211"/>
      <c r="D1272" s="205" t="s">
        <v>161</v>
      </c>
      <c r="E1272" s="212" t="s">
        <v>1</v>
      </c>
      <c r="F1272" s="213" t="s">
        <v>1714</v>
      </c>
      <c r="G1272" s="211"/>
      <c r="H1272" s="214">
        <v>5.2</v>
      </c>
      <c r="I1272" s="215"/>
      <c r="J1272" s="211"/>
      <c r="K1272" s="211"/>
      <c r="L1272" s="216"/>
      <c r="M1272" s="217"/>
      <c r="N1272" s="218"/>
      <c r="O1272" s="218"/>
      <c r="P1272" s="218"/>
      <c r="Q1272" s="218"/>
      <c r="R1272" s="218"/>
      <c r="S1272" s="218"/>
      <c r="T1272" s="219"/>
      <c r="AT1272" s="220" t="s">
        <v>161</v>
      </c>
      <c r="AU1272" s="220" t="s">
        <v>85</v>
      </c>
      <c r="AV1272" s="13" t="s">
        <v>85</v>
      </c>
      <c r="AW1272" s="13" t="s">
        <v>33</v>
      </c>
      <c r="AX1272" s="13" t="s">
        <v>76</v>
      </c>
      <c r="AY1272" s="220" t="s">
        <v>150</v>
      </c>
    </row>
    <row r="1273" spans="1:65" s="15" customFormat="1">
      <c r="B1273" s="236"/>
      <c r="C1273" s="237"/>
      <c r="D1273" s="205" t="s">
        <v>161</v>
      </c>
      <c r="E1273" s="238" t="s">
        <v>1</v>
      </c>
      <c r="F1273" s="239" t="s">
        <v>1689</v>
      </c>
      <c r="G1273" s="237"/>
      <c r="H1273" s="238" t="s">
        <v>1</v>
      </c>
      <c r="I1273" s="240"/>
      <c r="J1273" s="237"/>
      <c r="K1273" s="237"/>
      <c r="L1273" s="241"/>
      <c r="M1273" s="242"/>
      <c r="N1273" s="243"/>
      <c r="O1273" s="243"/>
      <c r="P1273" s="243"/>
      <c r="Q1273" s="243"/>
      <c r="R1273" s="243"/>
      <c r="S1273" s="243"/>
      <c r="T1273" s="244"/>
      <c r="AT1273" s="245" t="s">
        <v>161</v>
      </c>
      <c r="AU1273" s="245" t="s">
        <v>85</v>
      </c>
      <c r="AV1273" s="15" t="s">
        <v>83</v>
      </c>
      <c r="AW1273" s="15" t="s">
        <v>33</v>
      </c>
      <c r="AX1273" s="15" t="s">
        <v>76</v>
      </c>
      <c r="AY1273" s="245" t="s">
        <v>150</v>
      </c>
    </row>
    <row r="1274" spans="1:65" s="13" customFormat="1">
      <c r="B1274" s="210"/>
      <c r="C1274" s="211"/>
      <c r="D1274" s="205" t="s">
        <v>161</v>
      </c>
      <c r="E1274" s="212" t="s">
        <v>1</v>
      </c>
      <c r="F1274" s="213" t="s">
        <v>1714</v>
      </c>
      <c r="G1274" s="211"/>
      <c r="H1274" s="214">
        <v>5.2</v>
      </c>
      <c r="I1274" s="215"/>
      <c r="J1274" s="211"/>
      <c r="K1274" s="211"/>
      <c r="L1274" s="216"/>
      <c r="M1274" s="217"/>
      <c r="N1274" s="218"/>
      <c r="O1274" s="218"/>
      <c r="P1274" s="218"/>
      <c r="Q1274" s="218"/>
      <c r="R1274" s="218"/>
      <c r="S1274" s="218"/>
      <c r="T1274" s="219"/>
      <c r="AT1274" s="220" t="s">
        <v>161</v>
      </c>
      <c r="AU1274" s="220" t="s">
        <v>85</v>
      </c>
      <c r="AV1274" s="13" t="s">
        <v>85</v>
      </c>
      <c r="AW1274" s="13" t="s">
        <v>33</v>
      </c>
      <c r="AX1274" s="13" t="s">
        <v>76</v>
      </c>
      <c r="AY1274" s="220" t="s">
        <v>150</v>
      </c>
    </row>
    <row r="1275" spans="1:65" s="14" customFormat="1">
      <c r="B1275" s="221"/>
      <c r="C1275" s="222"/>
      <c r="D1275" s="205" t="s">
        <v>161</v>
      </c>
      <c r="E1275" s="223" t="s">
        <v>1</v>
      </c>
      <c r="F1275" s="224" t="s">
        <v>163</v>
      </c>
      <c r="G1275" s="222"/>
      <c r="H1275" s="225">
        <v>18.2</v>
      </c>
      <c r="I1275" s="226"/>
      <c r="J1275" s="222"/>
      <c r="K1275" s="222"/>
      <c r="L1275" s="227"/>
      <c r="M1275" s="228"/>
      <c r="N1275" s="229"/>
      <c r="O1275" s="229"/>
      <c r="P1275" s="229"/>
      <c r="Q1275" s="229"/>
      <c r="R1275" s="229"/>
      <c r="S1275" s="229"/>
      <c r="T1275" s="230"/>
      <c r="AT1275" s="231" t="s">
        <v>161</v>
      </c>
      <c r="AU1275" s="231" t="s">
        <v>85</v>
      </c>
      <c r="AV1275" s="14" t="s">
        <v>157</v>
      </c>
      <c r="AW1275" s="14" t="s">
        <v>33</v>
      </c>
      <c r="AX1275" s="14" t="s">
        <v>83</v>
      </c>
      <c r="AY1275" s="231" t="s">
        <v>150</v>
      </c>
    </row>
    <row r="1276" spans="1:65" s="2" customFormat="1" ht="16.5" customHeight="1">
      <c r="A1276" s="35"/>
      <c r="B1276" s="36"/>
      <c r="C1276" s="246" t="s">
        <v>1716</v>
      </c>
      <c r="D1276" s="246" t="s">
        <v>289</v>
      </c>
      <c r="E1276" s="247" t="s">
        <v>1704</v>
      </c>
      <c r="F1276" s="248" t="s">
        <v>1705</v>
      </c>
      <c r="G1276" s="249" t="s">
        <v>265</v>
      </c>
      <c r="H1276" s="250">
        <v>4.0039999999999996</v>
      </c>
      <c r="I1276" s="251"/>
      <c r="J1276" s="252">
        <f>ROUND(I1276*H1276,2)</f>
        <v>0</v>
      </c>
      <c r="K1276" s="248" t="s">
        <v>156</v>
      </c>
      <c r="L1276" s="253"/>
      <c r="M1276" s="254" t="s">
        <v>1</v>
      </c>
      <c r="N1276" s="255" t="s">
        <v>41</v>
      </c>
      <c r="O1276" s="72"/>
      <c r="P1276" s="201">
        <f>O1276*H1276</f>
        <v>0</v>
      </c>
      <c r="Q1276" s="201">
        <v>1.29E-2</v>
      </c>
      <c r="R1276" s="201">
        <f>Q1276*H1276</f>
        <v>5.1651599999999992E-2</v>
      </c>
      <c r="S1276" s="201">
        <v>0</v>
      </c>
      <c r="T1276" s="202">
        <f>S1276*H1276</f>
        <v>0</v>
      </c>
      <c r="U1276" s="35"/>
      <c r="V1276" s="35"/>
      <c r="W1276" s="35"/>
      <c r="X1276" s="35"/>
      <c r="Y1276" s="35"/>
      <c r="Z1276" s="35"/>
      <c r="AA1276" s="35"/>
      <c r="AB1276" s="35"/>
      <c r="AC1276" s="35"/>
      <c r="AD1276" s="35"/>
      <c r="AE1276" s="35"/>
      <c r="AR1276" s="203" t="s">
        <v>475</v>
      </c>
      <c r="AT1276" s="203" t="s">
        <v>289</v>
      </c>
      <c r="AU1276" s="203" t="s">
        <v>85</v>
      </c>
      <c r="AY1276" s="18" t="s">
        <v>150</v>
      </c>
      <c r="BE1276" s="204">
        <f>IF(N1276="základní",J1276,0)</f>
        <v>0</v>
      </c>
      <c r="BF1276" s="204">
        <f>IF(N1276="snížená",J1276,0)</f>
        <v>0</v>
      </c>
      <c r="BG1276" s="204">
        <f>IF(N1276="zákl. přenesená",J1276,0)</f>
        <v>0</v>
      </c>
      <c r="BH1276" s="204">
        <f>IF(N1276="sníž. přenesená",J1276,0)</f>
        <v>0</v>
      </c>
      <c r="BI1276" s="204">
        <f>IF(N1276="nulová",J1276,0)</f>
        <v>0</v>
      </c>
      <c r="BJ1276" s="18" t="s">
        <v>83</v>
      </c>
      <c r="BK1276" s="204">
        <f>ROUND(I1276*H1276,2)</f>
        <v>0</v>
      </c>
      <c r="BL1276" s="18" t="s">
        <v>350</v>
      </c>
      <c r="BM1276" s="203" t="s">
        <v>1717</v>
      </c>
    </row>
    <row r="1277" spans="1:65" s="2" customFormat="1">
      <c r="A1277" s="35"/>
      <c r="B1277" s="36"/>
      <c r="C1277" s="37"/>
      <c r="D1277" s="205" t="s">
        <v>159</v>
      </c>
      <c r="E1277" s="37"/>
      <c r="F1277" s="206" t="s">
        <v>1705</v>
      </c>
      <c r="G1277" s="37"/>
      <c r="H1277" s="37"/>
      <c r="I1277" s="207"/>
      <c r="J1277" s="37"/>
      <c r="K1277" s="37"/>
      <c r="L1277" s="40"/>
      <c r="M1277" s="208"/>
      <c r="N1277" s="209"/>
      <c r="O1277" s="72"/>
      <c r="P1277" s="72"/>
      <c r="Q1277" s="72"/>
      <c r="R1277" s="72"/>
      <c r="S1277" s="72"/>
      <c r="T1277" s="73"/>
      <c r="U1277" s="35"/>
      <c r="V1277" s="35"/>
      <c r="W1277" s="35"/>
      <c r="X1277" s="35"/>
      <c r="Y1277" s="35"/>
      <c r="Z1277" s="35"/>
      <c r="AA1277" s="35"/>
      <c r="AB1277" s="35"/>
      <c r="AC1277" s="35"/>
      <c r="AD1277" s="35"/>
      <c r="AE1277" s="35"/>
      <c r="AT1277" s="18" t="s">
        <v>159</v>
      </c>
      <c r="AU1277" s="18" t="s">
        <v>85</v>
      </c>
    </row>
    <row r="1278" spans="1:65" s="13" customFormat="1">
      <c r="B1278" s="210"/>
      <c r="C1278" s="211"/>
      <c r="D1278" s="205" t="s">
        <v>161</v>
      </c>
      <c r="E1278" s="212" t="s">
        <v>1</v>
      </c>
      <c r="F1278" s="213" t="s">
        <v>1718</v>
      </c>
      <c r="G1278" s="211"/>
      <c r="H1278" s="214">
        <v>4.0039999999999996</v>
      </c>
      <c r="I1278" s="215"/>
      <c r="J1278" s="211"/>
      <c r="K1278" s="211"/>
      <c r="L1278" s="216"/>
      <c r="M1278" s="217"/>
      <c r="N1278" s="218"/>
      <c r="O1278" s="218"/>
      <c r="P1278" s="218"/>
      <c r="Q1278" s="218"/>
      <c r="R1278" s="218"/>
      <c r="S1278" s="218"/>
      <c r="T1278" s="219"/>
      <c r="AT1278" s="220" t="s">
        <v>161</v>
      </c>
      <c r="AU1278" s="220" t="s">
        <v>85</v>
      </c>
      <c r="AV1278" s="13" t="s">
        <v>85</v>
      </c>
      <c r="AW1278" s="13" t="s">
        <v>33</v>
      </c>
      <c r="AX1278" s="13" t="s">
        <v>76</v>
      </c>
      <c r="AY1278" s="220" t="s">
        <v>150</v>
      </c>
    </row>
    <row r="1279" spans="1:65" s="14" customFormat="1">
      <c r="B1279" s="221"/>
      <c r="C1279" s="222"/>
      <c r="D1279" s="205" t="s">
        <v>161</v>
      </c>
      <c r="E1279" s="223" t="s">
        <v>1</v>
      </c>
      <c r="F1279" s="224" t="s">
        <v>163</v>
      </c>
      <c r="G1279" s="222"/>
      <c r="H1279" s="225">
        <v>4.0039999999999996</v>
      </c>
      <c r="I1279" s="226"/>
      <c r="J1279" s="222"/>
      <c r="K1279" s="222"/>
      <c r="L1279" s="227"/>
      <c r="M1279" s="228"/>
      <c r="N1279" s="229"/>
      <c r="O1279" s="229"/>
      <c r="P1279" s="229"/>
      <c r="Q1279" s="229"/>
      <c r="R1279" s="229"/>
      <c r="S1279" s="229"/>
      <c r="T1279" s="230"/>
      <c r="AT1279" s="231" t="s">
        <v>161</v>
      </c>
      <c r="AU1279" s="231" t="s">
        <v>85</v>
      </c>
      <c r="AV1279" s="14" t="s">
        <v>157</v>
      </c>
      <c r="AW1279" s="14" t="s">
        <v>33</v>
      </c>
      <c r="AX1279" s="14" t="s">
        <v>83</v>
      </c>
      <c r="AY1279" s="231" t="s">
        <v>150</v>
      </c>
    </row>
    <row r="1280" spans="1:65" s="2" customFormat="1" ht="24.2" customHeight="1">
      <c r="A1280" s="35"/>
      <c r="B1280" s="36"/>
      <c r="C1280" s="192" t="s">
        <v>1719</v>
      </c>
      <c r="D1280" s="192" t="s">
        <v>152</v>
      </c>
      <c r="E1280" s="193" t="s">
        <v>1720</v>
      </c>
      <c r="F1280" s="194" t="s">
        <v>1721</v>
      </c>
      <c r="G1280" s="195" t="s">
        <v>363</v>
      </c>
      <c r="H1280" s="196">
        <v>6.7549999999999999</v>
      </c>
      <c r="I1280" s="197"/>
      <c r="J1280" s="198">
        <f>ROUND(I1280*H1280,2)</f>
        <v>0</v>
      </c>
      <c r="K1280" s="194" t="s">
        <v>156</v>
      </c>
      <c r="L1280" s="40"/>
      <c r="M1280" s="199" t="s">
        <v>1</v>
      </c>
      <c r="N1280" s="200" t="s">
        <v>41</v>
      </c>
      <c r="O1280" s="72"/>
      <c r="P1280" s="201">
        <f>O1280*H1280</f>
        <v>0</v>
      </c>
      <c r="Q1280" s="201">
        <v>9.7999999999999997E-4</v>
      </c>
      <c r="R1280" s="201">
        <f>Q1280*H1280</f>
        <v>6.6198999999999997E-3</v>
      </c>
      <c r="S1280" s="201">
        <v>0</v>
      </c>
      <c r="T1280" s="202">
        <f>S1280*H1280</f>
        <v>0</v>
      </c>
      <c r="U1280" s="35"/>
      <c r="V1280" s="35"/>
      <c r="W1280" s="35"/>
      <c r="X1280" s="35"/>
      <c r="Y1280" s="35"/>
      <c r="Z1280" s="35"/>
      <c r="AA1280" s="35"/>
      <c r="AB1280" s="35"/>
      <c r="AC1280" s="35"/>
      <c r="AD1280" s="35"/>
      <c r="AE1280" s="35"/>
      <c r="AR1280" s="203" t="s">
        <v>350</v>
      </c>
      <c r="AT1280" s="203" t="s">
        <v>152</v>
      </c>
      <c r="AU1280" s="203" t="s">
        <v>85</v>
      </c>
      <c r="AY1280" s="18" t="s">
        <v>150</v>
      </c>
      <c r="BE1280" s="204">
        <f>IF(N1280="základní",J1280,0)</f>
        <v>0</v>
      </c>
      <c r="BF1280" s="204">
        <f>IF(N1280="snížená",J1280,0)</f>
        <v>0</v>
      </c>
      <c r="BG1280" s="204">
        <f>IF(N1280="zákl. přenesená",J1280,0)</f>
        <v>0</v>
      </c>
      <c r="BH1280" s="204">
        <f>IF(N1280="sníž. přenesená",J1280,0)</f>
        <v>0</v>
      </c>
      <c r="BI1280" s="204">
        <f>IF(N1280="nulová",J1280,0)</f>
        <v>0</v>
      </c>
      <c r="BJ1280" s="18" t="s">
        <v>83</v>
      </c>
      <c r="BK1280" s="204">
        <f>ROUND(I1280*H1280,2)</f>
        <v>0</v>
      </c>
      <c r="BL1280" s="18" t="s">
        <v>350</v>
      </c>
      <c r="BM1280" s="203" t="s">
        <v>1722</v>
      </c>
    </row>
    <row r="1281" spans="1:65" s="2" customFormat="1" ht="19.5">
      <c r="A1281" s="35"/>
      <c r="B1281" s="36"/>
      <c r="C1281" s="37"/>
      <c r="D1281" s="205" t="s">
        <v>159</v>
      </c>
      <c r="E1281" s="37"/>
      <c r="F1281" s="206" t="s">
        <v>1723</v>
      </c>
      <c r="G1281" s="37"/>
      <c r="H1281" s="37"/>
      <c r="I1281" s="207"/>
      <c r="J1281" s="37"/>
      <c r="K1281" s="37"/>
      <c r="L1281" s="40"/>
      <c r="M1281" s="208"/>
      <c r="N1281" s="209"/>
      <c r="O1281" s="72"/>
      <c r="P1281" s="72"/>
      <c r="Q1281" s="72"/>
      <c r="R1281" s="72"/>
      <c r="S1281" s="72"/>
      <c r="T1281" s="73"/>
      <c r="U1281" s="35"/>
      <c r="V1281" s="35"/>
      <c r="W1281" s="35"/>
      <c r="X1281" s="35"/>
      <c r="Y1281" s="35"/>
      <c r="Z1281" s="35"/>
      <c r="AA1281" s="35"/>
      <c r="AB1281" s="35"/>
      <c r="AC1281" s="35"/>
      <c r="AD1281" s="35"/>
      <c r="AE1281" s="35"/>
      <c r="AT1281" s="18" t="s">
        <v>159</v>
      </c>
      <c r="AU1281" s="18" t="s">
        <v>85</v>
      </c>
    </row>
    <row r="1282" spans="1:65" s="15" customFormat="1">
      <c r="B1282" s="236"/>
      <c r="C1282" s="237"/>
      <c r="D1282" s="205" t="s">
        <v>161</v>
      </c>
      <c r="E1282" s="238" t="s">
        <v>1</v>
      </c>
      <c r="F1282" s="239" t="s">
        <v>1713</v>
      </c>
      <c r="G1282" s="237"/>
      <c r="H1282" s="238" t="s">
        <v>1</v>
      </c>
      <c r="I1282" s="240"/>
      <c r="J1282" s="237"/>
      <c r="K1282" s="237"/>
      <c r="L1282" s="241"/>
      <c r="M1282" s="242"/>
      <c r="N1282" s="243"/>
      <c r="O1282" s="243"/>
      <c r="P1282" s="243"/>
      <c r="Q1282" s="243"/>
      <c r="R1282" s="243"/>
      <c r="S1282" s="243"/>
      <c r="T1282" s="244"/>
      <c r="AT1282" s="245" t="s">
        <v>161</v>
      </c>
      <c r="AU1282" s="245" t="s">
        <v>85</v>
      </c>
      <c r="AV1282" s="15" t="s">
        <v>83</v>
      </c>
      <c r="AW1282" s="15" t="s">
        <v>33</v>
      </c>
      <c r="AX1282" s="15" t="s">
        <v>76</v>
      </c>
      <c r="AY1282" s="245" t="s">
        <v>150</v>
      </c>
    </row>
    <row r="1283" spans="1:65" s="13" customFormat="1">
      <c r="B1283" s="210"/>
      <c r="C1283" s="211"/>
      <c r="D1283" s="205" t="s">
        <v>161</v>
      </c>
      <c r="E1283" s="212" t="s">
        <v>1</v>
      </c>
      <c r="F1283" s="213" t="s">
        <v>1724</v>
      </c>
      <c r="G1283" s="211"/>
      <c r="H1283" s="214">
        <v>1.76</v>
      </c>
      <c r="I1283" s="215"/>
      <c r="J1283" s="211"/>
      <c r="K1283" s="211"/>
      <c r="L1283" s="216"/>
      <c r="M1283" s="217"/>
      <c r="N1283" s="218"/>
      <c r="O1283" s="218"/>
      <c r="P1283" s="218"/>
      <c r="Q1283" s="218"/>
      <c r="R1283" s="218"/>
      <c r="S1283" s="218"/>
      <c r="T1283" s="219"/>
      <c r="AT1283" s="220" t="s">
        <v>161</v>
      </c>
      <c r="AU1283" s="220" t="s">
        <v>85</v>
      </c>
      <c r="AV1283" s="13" t="s">
        <v>85</v>
      </c>
      <c r="AW1283" s="13" t="s">
        <v>33</v>
      </c>
      <c r="AX1283" s="13" t="s">
        <v>76</v>
      </c>
      <c r="AY1283" s="220" t="s">
        <v>150</v>
      </c>
    </row>
    <row r="1284" spans="1:65" s="15" customFormat="1">
      <c r="B1284" s="236"/>
      <c r="C1284" s="237"/>
      <c r="D1284" s="205" t="s">
        <v>161</v>
      </c>
      <c r="E1284" s="238" t="s">
        <v>1</v>
      </c>
      <c r="F1284" s="239" t="s">
        <v>1668</v>
      </c>
      <c r="G1284" s="237"/>
      <c r="H1284" s="238" t="s">
        <v>1</v>
      </c>
      <c r="I1284" s="240"/>
      <c r="J1284" s="237"/>
      <c r="K1284" s="237"/>
      <c r="L1284" s="241"/>
      <c r="M1284" s="242"/>
      <c r="N1284" s="243"/>
      <c r="O1284" s="243"/>
      <c r="P1284" s="243"/>
      <c r="Q1284" s="243"/>
      <c r="R1284" s="243"/>
      <c r="S1284" s="243"/>
      <c r="T1284" s="244"/>
      <c r="AT1284" s="245" t="s">
        <v>161</v>
      </c>
      <c r="AU1284" s="245" t="s">
        <v>85</v>
      </c>
      <c r="AV1284" s="15" t="s">
        <v>83</v>
      </c>
      <c r="AW1284" s="15" t="s">
        <v>33</v>
      </c>
      <c r="AX1284" s="15" t="s">
        <v>76</v>
      </c>
      <c r="AY1284" s="245" t="s">
        <v>150</v>
      </c>
    </row>
    <row r="1285" spans="1:65" s="13" customFormat="1">
      <c r="B1285" s="210"/>
      <c r="C1285" s="211"/>
      <c r="D1285" s="205" t="s">
        <v>161</v>
      </c>
      <c r="E1285" s="212" t="s">
        <v>1</v>
      </c>
      <c r="F1285" s="213" t="s">
        <v>1725</v>
      </c>
      <c r="G1285" s="211"/>
      <c r="H1285" s="214">
        <v>1.4750000000000001</v>
      </c>
      <c r="I1285" s="215"/>
      <c r="J1285" s="211"/>
      <c r="K1285" s="211"/>
      <c r="L1285" s="216"/>
      <c r="M1285" s="217"/>
      <c r="N1285" s="218"/>
      <c r="O1285" s="218"/>
      <c r="P1285" s="218"/>
      <c r="Q1285" s="218"/>
      <c r="R1285" s="218"/>
      <c r="S1285" s="218"/>
      <c r="T1285" s="219"/>
      <c r="AT1285" s="220" t="s">
        <v>161</v>
      </c>
      <c r="AU1285" s="220" t="s">
        <v>85</v>
      </c>
      <c r="AV1285" s="13" t="s">
        <v>85</v>
      </c>
      <c r="AW1285" s="13" t="s">
        <v>33</v>
      </c>
      <c r="AX1285" s="13" t="s">
        <v>76</v>
      </c>
      <c r="AY1285" s="220" t="s">
        <v>150</v>
      </c>
    </row>
    <row r="1286" spans="1:65" s="15" customFormat="1">
      <c r="B1286" s="236"/>
      <c r="C1286" s="237"/>
      <c r="D1286" s="205" t="s">
        <v>161</v>
      </c>
      <c r="E1286" s="238" t="s">
        <v>1</v>
      </c>
      <c r="F1286" s="239" t="s">
        <v>1678</v>
      </c>
      <c r="G1286" s="237"/>
      <c r="H1286" s="238" t="s">
        <v>1</v>
      </c>
      <c r="I1286" s="240"/>
      <c r="J1286" s="237"/>
      <c r="K1286" s="237"/>
      <c r="L1286" s="241"/>
      <c r="M1286" s="242"/>
      <c r="N1286" s="243"/>
      <c r="O1286" s="243"/>
      <c r="P1286" s="243"/>
      <c r="Q1286" s="243"/>
      <c r="R1286" s="243"/>
      <c r="S1286" s="243"/>
      <c r="T1286" s="244"/>
      <c r="AT1286" s="245" t="s">
        <v>161</v>
      </c>
      <c r="AU1286" s="245" t="s">
        <v>85</v>
      </c>
      <c r="AV1286" s="15" t="s">
        <v>83</v>
      </c>
      <c r="AW1286" s="15" t="s">
        <v>33</v>
      </c>
      <c r="AX1286" s="15" t="s">
        <v>76</v>
      </c>
      <c r="AY1286" s="245" t="s">
        <v>150</v>
      </c>
    </row>
    <row r="1287" spans="1:65" s="13" customFormat="1">
      <c r="B1287" s="210"/>
      <c r="C1287" s="211"/>
      <c r="D1287" s="205" t="s">
        <v>161</v>
      </c>
      <c r="E1287" s="212" t="s">
        <v>1</v>
      </c>
      <c r="F1287" s="213" t="s">
        <v>1724</v>
      </c>
      <c r="G1287" s="211"/>
      <c r="H1287" s="214">
        <v>1.76</v>
      </c>
      <c r="I1287" s="215"/>
      <c r="J1287" s="211"/>
      <c r="K1287" s="211"/>
      <c r="L1287" s="216"/>
      <c r="M1287" s="217"/>
      <c r="N1287" s="218"/>
      <c r="O1287" s="218"/>
      <c r="P1287" s="218"/>
      <c r="Q1287" s="218"/>
      <c r="R1287" s="218"/>
      <c r="S1287" s="218"/>
      <c r="T1287" s="219"/>
      <c r="AT1287" s="220" t="s">
        <v>161</v>
      </c>
      <c r="AU1287" s="220" t="s">
        <v>85</v>
      </c>
      <c r="AV1287" s="13" t="s">
        <v>85</v>
      </c>
      <c r="AW1287" s="13" t="s">
        <v>33</v>
      </c>
      <c r="AX1287" s="13" t="s">
        <v>76</v>
      </c>
      <c r="AY1287" s="220" t="s">
        <v>150</v>
      </c>
    </row>
    <row r="1288" spans="1:65" s="15" customFormat="1">
      <c r="B1288" s="236"/>
      <c r="C1288" s="237"/>
      <c r="D1288" s="205" t="s">
        <v>161</v>
      </c>
      <c r="E1288" s="238" t="s">
        <v>1</v>
      </c>
      <c r="F1288" s="239" t="s">
        <v>1689</v>
      </c>
      <c r="G1288" s="237"/>
      <c r="H1288" s="238" t="s">
        <v>1</v>
      </c>
      <c r="I1288" s="240"/>
      <c r="J1288" s="237"/>
      <c r="K1288" s="237"/>
      <c r="L1288" s="241"/>
      <c r="M1288" s="242"/>
      <c r="N1288" s="243"/>
      <c r="O1288" s="243"/>
      <c r="P1288" s="243"/>
      <c r="Q1288" s="243"/>
      <c r="R1288" s="243"/>
      <c r="S1288" s="243"/>
      <c r="T1288" s="244"/>
      <c r="AT1288" s="245" t="s">
        <v>161</v>
      </c>
      <c r="AU1288" s="245" t="s">
        <v>85</v>
      </c>
      <c r="AV1288" s="15" t="s">
        <v>83</v>
      </c>
      <c r="AW1288" s="15" t="s">
        <v>33</v>
      </c>
      <c r="AX1288" s="15" t="s">
        <v>76</v>
      </c>
      <c r="AY1288" s="245" t="s">
        <v>150</v>
      </c>
    </row>
    <row r="1289" spans="1:65" s="13" customFormat="1">
      <c r="B1289" s="210"/>
      <c r="C1289" s="211"/>
      <c r="D1289" s="205" t="s">
        <v>161</v>
      </c>
      <c r="E1289" s="212" t="s">
        <v>1</v>
      </c>
      <c r="F1289" s="213" t="s">
        <v>1724</v>
      </c>
      <c r="G1289" s="211"/>
      <c r="H1289" s="214">
        <v>1.76</v>
      </c>
      <c r="I1289" s="215"/>
      <c r="J1289" s="211"/>
      <c r="K1289" s="211"/>
      <c r="L1289" s="216"/>
      <c r="M1289" s="217"/>
      <c r="N1289" s="218"/>
      <c r="O1289" s="218"/>
      <c r="P1289" s="218"/>
      <c r="Q1289" s="218"/>
      <c r="R1289" s="218"/>
      <c r="S1289" s="218"/>
      <c r="T1289" s="219"/>
      <c r="AT1289" s="220" t="s">
        <v>161</v>
      </c>
      <c r="AU1289" s="220" t="s">
        <v>85</v>
      </c>
      <c r="AV1289" s="13" t="s">
        <v>85</v>
      </c>
      <c r="AW1289" s="13" t="s">
        <v>33</v>
      </c>
      <c r="AX1289" s="13" t="s">
        <v>76</v>
      </c>
      <c r="AY1289" s="220" t="s">
        <v>150</v>
      </c>
    </row>
    <row r="1290" spans="1:65" s="14" customFormat="1">
      <c r="B1290" s="221"/>
      <c r="C1290" s="222"/>
      <c r="D1290" s="205" t="s">
        <v>161</v>
      </c>
      <c r="E1290" s="223" t="s">
        <v>1</v>
      </c>
      <c r="F1290" s="224" t="s">
        <v>163</v>
      </c>
      <c r="G1290" s="222"/>
      <c r="H1290" s="225">
        <v>6.7549999999999999</v>
      </c>
      <c r="I1290" s="226"/>
      <c r="J1290" s="222"/>
      <c r="K1290" s="222"/>
      <c r="L1290" s="227"/>
      <c r="M1290" s="228"/>
      <c r="N1290" s="229"/>
      <c r="O1290" s="229"/>
      <c r="P1290" s="229"/>
      <c r="Q1290" s="229"/>
      <c r="R1290" s="229"/>
      <c r="S1290" s="229"/>
      <c r="T1290" s="230"/>
      <c r="AT1290" s="231" t="s">
        <v>161</v>
      </c>
      <c r="AU1290" s="231" t="s">
        <v>85</v>
      </c>
      <c r="AV1290" s="14" t="s">
        <v>157</v>
      </c>
      <c r="AW1290" s="14" t="s">
        <v>33</v>
      </c>
      <c r="AX1290" s="14" t="s">
        <v>83</v>
      </c>
      <c r="AY1290" s="231" t="s">
        <v>150</v>
      </c>
    </row>
    <row r="1291" spans="1:65" s="2" customFormat="1" ht="16.5" customHeight="1">
      <c r="A1291" s="35"/>
      <c r="B1291" s="36"/>
      <c r="C1291" s="246" t="s">
        <v>1726</v>
      </c>
      <c r="D1291" s="246" t="s">
        <v>289</v>
      </c>
      <c r="E1291" s="247" t="s">
        <v>1704</v>
      </c>
      <c r="F1291" s="248" t="s">
        <v>1705</v>
      </c>
      <c r="G1291" s="249" t="s">
        <v>265</v>
      </c>
      <c r="H1291" s="250">
        <v>1.486</v>
      </c>
      <c r="I1291" s="251"/>
      <c r="J1291" s="252">
        <f>ROUND(I1291*H1291,2)</f>
        <v>0</v>
      </c>
      <c r="K1291" s="248" t="s">
        <v>156</v>
      </c>
      <c r="L1291" s="253"/>
      <c r="M1291" s="254" t="s">
        <v>1</v>
      </c>
      <c r="N1291" s="255" t="s">
        <v>41</v>
      </c>
      <c r="O1291" s="72"/>
      <c r="P1291" s="201">
        <f>O1291*H1291</f>
        <v>0</v>
      </c>
      <c r="Q1291" s="201">
        <v>1.29E-2</v>
      </c>
      <c r="R1291" s="201">
        <f>Q1291*H1291</f>
        <v>1.91694E-2</v>
      </c>
      <c r="S1291" s="201">
        <v>0</v>
      </c>
      <c r="T1291" s="202">
        <f>S1291*H1291</f>
        <v>0</v>
      </c>
      <c r="U1291" s="35"/>
      <c r="V1291" s="35"/>
      <c r="W1291" s="35"/>
      <c r="X1291" s="35"/>
      <c r="Y1291" s="35"/>
      <c r="Z1291" s="35"/>
      <c r="AA1291" s="35"/>
      <c r="AB1291" s="35"/>
      <c r="AC1291" s="35"/>
      <c r="AD1291" s="35"/>
      <c r="AE1291" s="35"/>
      <c r="AR1291" s="203" t="s">
        <v>475</v>
      </c>
      <c r="AT1291" s="203" t="s">
        <v>289</v>
      </c>
      <c r="AU1291" s="203" t="s">
        <v>85</v>
      </c>
      <c r="AY1291" s="18" t="s">
        <v>150</v>
      </c>
      <c r="BE1291" s="204">
        <f>IF(N1291="základní",J1291,0)</f>
        <v>0</v>
      </c>
      <c r="BF1291" s="204">
        <f>IF(N1291="snížená",J1291,0)</f>
        <v>0</v>
      </c>
      <c r="BG1291" s="204">
        <f>IF(N1291="zákl. přenesená",J1291,0)</f>
        <v>0</v>
      </c>
      <c r="BH1291" s="204">
        <f>IF(N1291="sníž. přenesená",J1291,0)</f>
        <v>0</v>
      </c>
      <c r="BI1291" s="204">
        <f>IF(N1291="nulová",J1291,0)</f>
        <v>0</v>
      </c>
      <c r="BJ1291" s="18" t="s">
        <v>83</v>
      </c>
      <c r="BK1291" s="204">
        <f>ROUND(I1291*H1291,2)</f>
        <v>0</v>
      </c>
      <c r="BL1291" s="18" t="s">
        <v>350</v>
      </c>
      <c r="BM1291" s="203" t="s">
        <v>1727</v>
      </c>
    </row>
    <row r="1292" spans="1:65" s="2" customFormat="1">
      <c r="A1292" s="35"/>
      <c r="B1292" s="36"/>
      <c r="C1292" s="37"/>
      <c r="D1292" s="205" t="s">
        <v>159</v>
      </c>
      <c r="E1292" s="37"/>
      <c r="F1292" s="206" t="s">
        <v>1705</v>
      </c>
      <c r="G1292" s="37"/>
      <c r="H1292" s="37"/>
      <c r="I1292" s="207"/>
      <c r="J1292" s="37"/>
      <c r="K1292" s="37"/>
      <c r="L1292" s="40"/>
      <c r="M1292" s="208"/>
      <c r="N1292" s="209"/>
      <c r="O1292" s="72"/>
      <c r="P1292" s="72"/>
      <c r="Q1292" s="72"/>
      <c r="R1292" s="72"/>
      <c r="S1292" s="72"/>
      <c r="T1292" s="73"/>
      <c r="U1292" s="35"/>
      <c r="V1292" s="35"/>
      <c r="W1292" s="35"/>
      <c r="X1292" s="35"/>
      <c r="Y1292" s="35"/>
      <c r="Z1292" s="35"/>
      <c r="AA1292" s="35"/>
      <c r="AB1292" s="35"/>
      <c r="AC1292" s="35"/>
      <c r="AD1292" s="35"/>
      <c r="AE1292" s="35"/>
      <c r="AT1292" s="18" t="s">
        <v>159</v>
      </c>
      <c r="AU1292" s="18" t="s">
        <v>85</v>
      </c>
    </row>
    <row r="1293" spans="1:65" s="13" customFormat="1">
      <c r="B1293" s="210"/>
      <c r="C1293" s="211"/>
      <c r="D1293" s="205" t="s">
        <v>161</v>
      </c>
      <c r="E1293" s="212" t="s">
        <v>1</v>
      </c>
      <c r="F1293" s="213" t="s">
        <v>1728</v>
      </c>
      <c r="G1293" s="211"/>
      <c r="H1293" s="214">
        <v>1.486</v>
      </c>
      <c r="I1293" s="215"/>
      <c r="J1293" s="211"/>
      <c r="K1293" s="211"/>
      <c r="L1293" s="216"/>
      <c r="M1293" s="217"/>
      <c r="N1293" s="218"/>
      <c r="O1293" s="218"/>
      <c r="P1293" s="218"/>
      <c r="Q1293" s="218"/>
      <c r="R1293" s="218"/>
      <c r="S1293" s="218"/>
      <c r="T1293" s="219"/>
      <c r="AT1293" s="220" t="s">
        <v>161</v>
      </c>
      <c r="AU1293" s="220" t="s">
        <v>85</v>
      </c>
      <c r="AV1293" s="13" t="s">
        <v>85</v>
      </c>
      <c r="AW1293" s="13" t="s">
        <v>33</v>
      </c>
      <c r="AX1293" s="13" t="s">
        <v>76</v>
      </c>
      <c r="AY1293" s="220" t="s">
        <v>150</v>
      </c>
    </row>
    <row r="1294" spans="1:65" s="14" customFormat="1">
      <c r="B1294" s="221"/>
      <c r="C1294" s="222"/>
      <c r="D1294" s="205" t="s">
        <v>161</v>
      </c>
      <c r="E1294" s="223" t="s">
        <v>1</v>
      </c>
      <c r="F1294" s="224" t="s">
        <v>163</v>
      </c>
      <c r="G1294" s="222"/>
      <c r="H1294" s="225">
        <v>1.486</v>
      </c>
      <c r="I1294" s="226"/>
      <c r="J1294" s="222"/>
      <c r="K1294" s="222"/>
      <c r="L1294" s="227"/>
      <c r="M1294" s="228"/>
      <c r="N1294" s="229"/>
      <c r="O1294" s="229"/>
      <c r="P1294" s="229"/>
      <c r="Q1294" s="229"/>
      <c r="R1294" s="229"/>
      <c r="S1294" s="229"/>
      <c r="T1294" s="230"/>
      <c r="AT1294" s="231" t="s">
        <v>161</v>
      </c>
      <c r="AU1294" s="231" t="s">
        <v>85</v>
      </c>
      <c r="AV1294" s="14" t="s">
        <v>157</v>
      </c>
      <c r="AW1294" s="14" t="s">
        <v>33</v>
      </c>
      <c r="AX1294" s="14" t="s">
        <v>83</v>
      </c>
      <c r="AY1294" s="231" t="s">
        <v>150</v>
      </c>
    </row>
    <row r="1295" spans="1:65" s="2" customFormat="1" ht="24.2" customHeight="1">
      <c r="A1295" s="35"/>
      <c r="B1295" s="36"/>
      <c r="C1295" s="192" t="s">
        <v>1729</v>
      </c>
      <c r="D1295" s="192" t="s">
        <v>152</v>
      </c>
      <c r="E1295" s="193" t="s">
        <v>1730</v>
      </c>
      <c r="F1295" s="194" t="s">
        <v>1731</v>
      </c>
      <c r="G1295" s="195" t="s">
        <v>171</v>
      </c>
      <c r="H1295" s="196">
        <v>3.7069999999999999</v>
      </c>
      <c r="I1295" s="197"/>
      <c r="J1295" s="198">
        <f>ROUND(I1295*H1295,2)</f>
        <v>0</v>
      </c>
      <c r="K1295" s="194" t="s">
        <v>156</v>
      </c>
      <c r="L1295" s="40"/>
      <c r="M1295" s="199" t="s">
        <v>1</v>
      </c>
      <c r="N1295" s="200" t="s">
        <v>41</v>
      </c>
      <c r="O1295" s="72"/>
      <c r="P1295" s="201">
        <f>O1295*H1295</f>
        <v>0</v>
      </c>
      <c r="Q1295" s="201">
        <v>0</v>
      </c>
      <c r="R1295" s="201">
        <f>Q1295*H1295</f>
        <v>0</v>
      </c>
      <c r="S1295" s="201">
        <v>0</v>
      </c>
      <c r="T1295" s="202">
        <f>S1295*H1295</f>
        <v>0</v>
      </c>
      <c r="U1295" s="35"/>
      <c r="V1295" s="35"/>
      <c r="W1295" s="35"/>
      <c r="X1295" s="35"/>
      <c r="Y1295" s="35"/>
      <c r="Z1295" s="35"/>
      <c r="AA1295" s="35"/>
      <c r="AB1295" s="35"/>
      <c r="AC1295" s="35"/>
      <c r="AD1295" s="35"/>
      <c r="AE1295" s="35"/>
      <c r="AR1295" s="203" t="s">
        <v>350</v>
      </c>
      <c r="AT1295" s="203" t="s">
        <v>152</v>
      </c>
      <c r="AU1295" s="203" t="s">
        <v>85</v>
      </c>
      <c r="AY1295" s="18" t="s">
        <v>150</v>
      </c>
      <c r="BE1295" s="204">
        <f>IF(N1295="základní",J1295,0)</f>
        <v>0</v>
      </c>
      <c r="BF1295" s="204">
        <f>IF(N1295="snížená",J1295,0)</f>
        <v>0</v>
      </c>
      <c r="BG1295" s="204">
        <f>IF(N1295="zákl. přenesená",J1295,0)</f>
        <v>0</v>
      </c>
      <c r="BH1295" s="204">
        <f>IF(N1295="sníž. přenesená",J1295,0)</f>
        <v>0</v>
      </c>
      <c r="BI1295" s="204">
        <f>IF(N1295="nulová",J1295,0)</f>
        <v>0</v>
      </c>
      <c r="BJ1295" s="18" t="s">
        <v>83</v>
      </c>
      <c r="BK1295" s="204">
        <f>ROUND(I1295*H1295,2)</f>
        <v>0</v>
      </c>
      <c r="BL1295" s="18" t="s">
        <v>350</v>
      </c>
      <c r="BM1295" s="203" t="s">
        <v>1732</v>
      </c>
    </row>
    <row r="1296" spans="1:65" s="2" customFormat="1" ht="29.25">
      <c r="A1296" s="35"/>
      <c r="B1296" s="36"/>
      <c r="C1296" s="37"/>
      <c r="D1296" s="205" t="s">
        <v>159</v>
      </c>
      <c r="E1296" s="37"/>
      <c r="F1296" s="206" t="s">
        <v>1733</v>
      </c>
      <c r="G1296" s="37"/>
      <c r="H1296" s="37"/>
      <c r="I1296" s="207"/>
      <c r="J1296" s="37"/>
      <c r="K1296" s="37"/>
      <c r="L1296" s="40"/>
      <c r="M1296" s="208"/>
      <c r="N1296" s="209"/>
      <c r="O1296" s="72"/>
      <c r="P1296" s="72"/>
      <c r="Q1296" s="72"/>
      <c r="R1296" s="72"/>
      <c r="S1296" s="72"/>
      <c r="T1296" s="73"/>
      <c r="U1296" s="35"/>
      <c r="V1296" s="35"/>
      <c r="W1296" s="35"/>
      <c r="X1296" s="35"/>
      <c r="Y1296" s="35"/>
      <c r="Z1296" s="35"/>
      <c r="AA1296" s="35"/>
      <c r="AB1296" s="35"/>
      <c r="AC1296" s="35"/>
      <c r="AD1296" s="35"/>
      <c r="AE1296" s="35"/>
      <c r="AT1296" s="18" t="s">
        <v>159</v>
      </c>
      <c r="AU1296" s="18" t="s">
        <v>85</v>
      </c>
    </row>
    <row r="1297" spans="1:65" s="2" customFormat="1" ht="24.2" customHeight="1">
      <c r="A1297" s="35"/>
      <c r="B1297" s="36"/>
      <c r="C1297" s="192" t="s">
        <v>1734</v>
      </c>
      <c r="D1297" s="192" t="s">
        <v>152</v>
      </c>
      <c r="E1297" s="193" t="s">
        <v>1735</v>
      </c>
      <c r="F1297" s="194" t="s">
        <v>1736</v>
      </c>
      <c r="G1297" s="195" t="s">
        <v>171</v>
      </c>
      <c r="H1297" s="196">
        <v>3.7069999999999999</v>
      </c>
      <c r="I1297" s="197"/>
      <c r="J1297" s="198">
        <f>ROUND(I1297*H1297,2)</f>
        <v>0</v>
      </c>
      <c r="K1297" s="194" t="s">
        <v>156</v>
      </c>
      <c r="L1297" s="40"/>
      <c r="M1297" s="199" t="s">
        <v>1</v>
      </c>
      <c r="N1297" s="200" t="s">
        <v>41</v>
      </c>
      <c r="O1297" s="72"/>
      <c r="P1297" s="201">
        <f>O1297*H1297</f>
        <v>0</v>
      </c>
      <c r="Q1297" s="201">
        <v>0</v>
      </c>
      <c r="R1297" s="201">
        <f>Q1297*H1297</f>
        <v>0</v>
      </c>
      <c r="S1297" s="201">
        <v>0</v>
      </c>
      <c r="T1297" s="202">
        <f>S1297*H1297</f>
        <v>0</v>
      </c>
      <c r="U1297" s="35"/>
      <c r="V1297" s="35"/>
      <c r="W1297" s="35"/>
      <c r="X1297" s="35"/>
      <c r="Y1297" s="35"/>
      <c r="Z1297" s="35"/>
      <c r="AA1297" s="35"/>
      <c r="AB1297" s="35"/>
      <c r="AC1297" s="35"/>
      <c r="AD1297" s="35"/>
      <c r="AE1297" s="35"/>
      <c r="AR1297" s="203" t="s">
        <v>350</v>
      </c>
      <c r="AT1297" s="203" t="s">
        <v>152</v>
      </c>
      <c r="AU1297" s="203" t="s">
        <v>85</v>
      </c>
      <c r="AY1297" s="18" t="s">
        <v>150</v>
      </c>
      <c r="BE1297" s="204">
        <f>IF(N1297="základní",J1297,0)</f>
        <v>0</v>
      </c>
      <c r="BF1297" s="204">
        <f>IF(N1297="snížená",J1297,0)</f>
        <v>0</v>
      </c>
      <c r="BG1297" s="204">
        <f>IF(N1297="zákl. přenesená",J1297,0)</f>
        <v>0</v>
      </c>
      <c r="BH1297" s="204">
        <f>IF(N1297="sníž. přenesená",J1297,0)</f>
        <v>0</v>
      </c>
      <c r="BI1297" s="204">
        <f>IF(N1297="nulová",J1297,0)</f>
        <v>0</v>
      </c>
      <c r="BJ1297" s="18" t="s">
        <v>83</v>
      </c>
      <c r="BK1297" s="204">
        <f>ROUND(I1297*H1297,2)</f>
        <v>0</v>
      </c>
      <c r="BL1297" s="18" t="s">
        <v>350</v>
      </c>
      <c r="BM1297" s="203" t="s">
        <v>1737</v>
      </c>
    </row>
    <row r="1298" spans="1:65" s="2" customFormat="1" ht="29.25">
      <c r="A1298" s="35"/>
      <c r="B1298" s="36"/>
      <c r="C1298" s="37"/>
      <c r="D1298" s="205" t="s">
        <v>159</v>
      </c>
      <c r="E1298" s="37"/>
      <c r="F1298" s="206" t="s">
        <v>1738</v>
      </c>
      <c r="G1298" s="37"/>
      <c r="H1298" s="37"/>
      <c r="I1298" s="207"/>
      <c r="J1298" s="37"/>
      <c r="K1298" s="37"/>
      <c r="L1298" s="40"/>
      <c r="M1298" s="208"/>
      <c r="N1298" s="209"/>
      <c r="O1298" s="72"/>
      <c r="P1298" s="72"/>
      <c r="Q1298" s="72"/>
      <c r="R1298" s="72"/>
      <c r="S1298" s="72"/>
      <c r="T1298" s="73"/>
      <c r="U1298" s="35"/>
      <c r="V1298" s="35"/>
      <c r="W1298" s="35"/>
      <c r="X1298" s="35"/>
      <c r="Y1298" s="35"/>
      <c r="Z1298" s="35"/>
      <c r="AA1298" s="35"/>
      <c r="AB1298" s="35"/>
      <c r="AC1298" s="35"/>
      <c r="AD1298" s="35"/>
      <c r="AE1298" s="35"/>
      <c r="AT1298" s="18" t="s">
        <v>159</v>
      </c>
      <c r="AU1298" s="18" t="s">
        <v>85</v>
      </c>
    </row>
    <row r="1299" spans="1:65" s="12" customFormat="1" ht="22.9" customHeight="1">
      <c r="B1299" s="176"/>
      <c r="C1299" s="177"/>
      <c r="D1299" s="178" t="s">
        <v>75</v>
      </c>
      <c r="E1299" s="190" t="s">
        <v>1739</v>
      </c>
      <c r="F1299" s="190" t="s">
        <v>1740</v>
      </c>
      <c r="G1299" s="177"/>
      <c r="H1299" s="177"/>
      <c r="I1299" s="180"/>
      <c r="J1299" s="191">
        <f>BK1299</f>
        <v>0</v>
      </c>
      <c r="K1299" s="177"/>
      <c r="L1299" s="182"/>
      <c r="M1299" s="183"/>
      <c r="N1299" s="184"/>
      <c r="O1299" s="184"/>
      <c r="P1299" s="185">
        <f>SUM(P1300:P1372)</f>
        <v>0</v>
      </c>
      <c r="Q1299" s="184"/>
      <c r="R1299" s="185">
        <f>SUM(R1300:R1372)</f>
        <v>2.3688880000000002E-2</v>
      </c>
      <c r="S1299" s="184"/>
      <c r="T1299" s="186">
        <f>SUM(T1300:T1372)</f>
        <v>0</v>
      </c>
      <c r="AR1299" s="187" t="s">
        <v>85</v>
      </c>
      <c r="AT1299" s="188" t="s">
        <v>75</v>
      </c>
      <c r="AU1299" s="188" t="s">
        <v>83</v>
      </c>
      <c r="AY1299" s="187" t="s">
        <v>150</v>
      </c>
      <c r="BK1299" s="189">
        <f>SUM(BK1300:BK1372)</f>
        <v>0</v>
      </c>
    </row>
    <row r="1300" spans="1:65" s="2" customFormat="1" ht="24.2" customHeight="1">
      <c r="A1300" s="35"/>
      <c r="B1300" s="36"/>
      <c r="C1300" s="192" t="s">
        <v>1741</v>
      </c>
      <c r="D1300" s="192" t="s">
        <v>152</v>
      </c>
      <c r="E1300" s="193" t="s">
        <v>1742</v>
      </c>
      <c r="F1300" s="194" t="s">
        <v>1743</v>
      </c>
      <c r="G1300" s="195" t="s">
        <v>265</v>
      </c>
      <c r="H1300" s="196">
        <v>56.106000000000002</v>
      </c>
      <c r="I1300" s="197"/>
      <c r="J1300" s="198">
        <f>ROUND(I1300*H1300,2)</f>
        <v>0</v>
      </c>
      <c r="K1300" s="194" t="s">
        <v>156</v>
      </c>
      <c r="L1300" s="40"/>
      <c r="M1300" s="199" t="s">
        <v>1</v>
      </c>
      <c r="N1300" s="200" t="s">
        <v>41</v>
      </c>
      <c r="O1300" s="72"/>
      <c r="P1300" s="201">
        <f>O1300*H1300</f>
        <v>0</v>
      </c>
      <c r="Q1300" s="201">
        <v>0</v>
      </c>
      <c r="R1300" s="201">
        <f>Q1300*H1300</f>
        <v>0</v>
      </c>
      <c r="S1300" s="201">
        <v>0</v>
      </c>
      <c r="T1300" s="202">
        <f>S1300*H1300</f>
        <v>0</v>
      </c>
      <c r="U1300" s="35"/>
      <c r="V1300" s="35"/>
      <c r="W1300" s="35"/>
      <c r="X1300" s="35"/>
      <c r="Y1300" s="35"/>
      <c r="Z1300" s="35"/>
      <c r="AA1300" s="35"/>
      <c r="AB1300" s="35"/>
      <c r="AC1300" s="35"/>
      <c r="AD1300" s="35"/>
      <c r="AE1300" s="35"/>
      <c r="AR1300" s="203" t="s">
        <v>350</v>
      </c>
      <c r="AT1300" s="203" t="s">
        <v>152</v>
      </c>
      <c r="AU1300" s="203" t="s">
        <v>85</v>
      </c>
      <c r="AY1300" s="18" t="s">
        <v>150</v>
      </c>
      <c r="BE1300" s="204">
        <f>IF(N1300="základní",J1300,0)</f>
        <v>0</v>
      </c>
      <c r="BF1300" s="204">
        <f>IF(N1300="snížená",J1300,0)</f>
        <v>0</v>
      </c>
      <c r="BG1300" s="204">
        <f>IF(N1300="zákl. přenesená",J1300,0)</f>
        <v>0</v>
      </c>
      <c r="BH1300" s="204">
        <f>IF(N1300="sníž. přenesená",J1300,0)</f>
        <v>0</v>
      </c>
      <c r="BI1300" s="204">
        <f>IF(N1300="nulová",J1300,0)</f>
        <v>0</v>
      </c>
      <c r="BJ1300" s="18" t="s">
        <v>83</v>
      </c>
      <c r="BK1300" s="204">
        <f>ROUND(I1300*H1300,2)</f>
        <v>0</v>
      </c>
      <c r="BL1300" s="18" t="s">
        <v>350</v>
      </c>
      <c r="BM1300" s="203" t="s">
        <v>1744</v>
      </c>
    </row>
    <row r="1301" spans="1:65" s="2" customFormat="1" ht="19.5">
      <c r="A1301" s="35"/>
      <c r="B1301" s="36"/>
      <c r="C1301" s="37"/>
      <c r="D1301" s="205" t="s">
        <v>159</v>
      </c>
      <c r="E1301" s="37"/>
      <c r="F1301" s="206" t="s">
        <v>1745</v>
      </c>
      <c r="G1301" s="37"/>
      <c r="H1301" s="37"/>
      <c r="I1301" s="207"/>
      <c r="J1301" s="37"/>
      <c r="K1301" s="37"/>
      <c r="L1301" s="40"/>
      <c r="M1301" s="208"/>
      <c r="N1301" s="209"/>
      <c r="O1301" s="72"/>
      <c r="P1301" s="72"/>
      <c r="Q1301" s="72"/>
      <c r="R1301" s="72"/>
      <c r="S1301" s="72"/>
      <c r="T1301" s="73"/>
      <c r="U1301" s="35"/>
      <c r="V1301" s="35"/>
      <c r="W1301" s="35"/>
      <c r="X1301" s="35"/>
      <c r="Y1301" s="35"/>
      <c r="Z1301" s="35"/>
      <c r="AA1301" s="35"/>
      <c r="AB1301" s="35"/>
      <c r="AC1301" s="35"/>
      <c r="AD1301" s="35"/>
      <c r="AE1301" s="35"/>
      <c r="AT1301" s="18" t="s">
        <v>159</v>
      </c>
      <c r="AU1301" s="18" t="s">
        <v>85</v>
      </c>
    </row>
    <row r="1302" spans="1:65" s="15" customFormat="1">
      <c r="B1302" s="236"/>
      <c r="C1302" s="237"/>
      <c r="D1302" s="205" t="s">
        <v>161</v>
      </c>
      <c r="E1302" s="238" t="s">
        <v>1</v>
      </c>
      <c r="F1302" s="239" t="s">
        <v>1746</v>
      </c>
      <c r="G1302" s="237"/>
      <c r="H1302" s="238" t="s">
        <v>1</v>
      </c>
      <c r="I1302" s="240"/>
      <c r="J1302" s="237"/>
      <c r="K1302" s="237"/>
      <c r="L1302" s="241"/>
      <c r="M1302" s="242"/>
      <c r="N1302" s="243"/>
      <c r="O1302" s="243"/>
      <c r="P1302" s="243"/>
      <c r="Q1302" s="243"/>
      <c r="R1302" s="243"/>
      <c r="S1302" s="243"/>
      <c r="T1302" s="244"/>
      <c r="AT1302" s="245" t="s">
        <v>161</v>
      </c>
      <c r="AU1302" s="245" t="s">
        <v>85</v>
      </c>
      <c r="AV1302" s="15" t="s">
        <v>83</v>
      </c>
      <c r="AW1302" s="15" t="s">
        <v>33</v>
      </c>
      <c r="AX1302" s="15" t="s">
        <v>76</v>
      </c>
      <c r="AY1302" s="245" t="s">
        <v>150</v>
      </c>
    </row>
    <row r="1303" spans="1:65" s="13" customFormat="1">
      <c r="B1303" s="210"/>
      <c r="C1303" s="211"/>
      <c r="D1303" s="205" t="s">
        <v>161</v>
      </c>
      <c r="E1303" s="212" t="s">
        <v>1</v>
      </c>
      <c r="F1303" s="213" t="s">
        <v>1747</v>
      </c>
      <c r="G1303" s="211"/>
      <c r="H1303" s="214">
        <v>4.0339999999999998</v>
      </c>
      <c r="I1303" s="215"/>
      <c r="J1303" s="211"/>
      <c r="K1303" s="211"/>
      <c r="L1303" s="216"/>
      <c r="M1303" s="217"/>
      <c r="N1303" s="218"/>
      <c r="O1303" s="218"/>
      <c r="P1303" s="218"/>
      <c r="Q1303" s="218"/>
      <c r="R1303" s="218"/>
      <c r="S1303" s="218"/>
      <c r="T1303" s="219"/>
      <c r="AT1303" s="220" t="s">
        <v>161</v>
      </c>
      <c r="AU1303" s="220" t="s">
        <v>85</v>
      </c>
      <c r="AV1303" s="13" t="s">
        <v>85</v>
      </c>
      <c r="AW1303" s="13" t="s">
        <v>33</v>
      </c>
      <c r="AX1303" s="13" t="s">
        <v>76</v>
      </c>
      <c r="AY1303" s="220" t="s">
        <v>150</v>
      </c>
    </row>
    <row r="1304" spans="1:65" s="13" customFormat="1">
      <c r="B1304" s="210"/>
      <c r="C1304" s="211"/>
      <c r="D1304" s="205" t="s">
        <v>161</v>
      </c>
      <c r="E1304" s="212" t="s">
        <v>1</v>
      </c>
      <c r="F1304" s="213" t="s">
        <v>1748</v>
      </c>
      <c r="G1304" s="211"/>
      <c r="H1304" s="214">
        <v>1.5760000000000001</v>
      </c>
      <c r="I1304" s="215"/>
      <c r="J1304" s="211"/>
      <c r="K1304" s="211"/>
      <c r="L1304" s="216"/>
      <c r="M1304" s="217"/>
      <c r="N1304" s="218"/>
      <c r="O1304" s="218"/>
      <c r="P1304" s="218"/>
      <c r="Q1304" s="218"/>
      <c r="R1304" s="218"/>
      <c r="S1304" s="218"/>
      <c r="T1304" s="219"/>
      <c r="AT1304" s="220" t="s">
        <v>161</v>
      </c>
      <c r="AU1304" s="220" t="s">
        <v>85</v>
      </c>
      <c r="AV1304" s="13" t="s">
        <v>85</v>
      </c>
      <c r="AW1304" s="13" t="s">
        <v>33</v>
      </c>
      <c r="AX1304" s="13" t="s">
        <v>76</v>
      </c>
      <c r="AY1304" s="220" t="s">
        <v>150</v>
      </c>
    </row>
    <row r="1305" spans="1:65" s="13" customFormat="1">
      <c r="B1305" s="210"/>
      <c r="C1305" s="211"/>
      <c r="D1305" s="205" t="s">
        <v>161</v>
      </c>
      <c r="E1305" s="212" t="s">
        <v>1</v>
      </c>
      <c r="F1305" s="213" t="s">
        <v>1749</v>
      </c>
      <c r="G1305" s="211"/>
      <c r="H1305" s="214">
        <v>1.7729999999999999</v>
      </c>
      <c r="I1305" s="215"/>
      <c r="J1305" s="211"/>
      <c r="K1305" s="211"/>
      <c r="L1305" s="216"/>
      <c r="M1305" s="217"/>
      <c r="N1305" s="218"/>
      <c r="O1305" s="218"/>
      <c r="P1305" s="218"/>
      <c r="Q1305" s="218"/>
      <c r="R1305" s="218"/>
      <c r="S1305" s="218"/>
      <c r="T1305" s="219"/>
      <c r="AT1305" s="220" t="s">
        <v>161</v>
      </c>
      <c r="AU1305" s="220" t="s">
        <v>85</v>
      </c>
      <c r="AV1305" s="13" t="s">
        <v>85</v>
      </c>
      <c r="AW1305" s="13" t="s">
        <v>33</v>
      </c>
      <c r="AX1305" s="13" t="s">
        <v>76</v>
      </c>
      <c r="AY1305" s="220" t="s">
        <v>150</v>
      </c>
    </row>
    <row r="1306" spans="1:65" s="13" customFormat="1">
      <c r="B1306" s="210"/>
      <c r="C1306" s="211"/>
      <c r="D1306" s="205" t="s">
        <v>161</v>
      </c>
      <c r="E1306" s="212" t="s">
        <v>1</v>
      </c>
      <c r="F1306" s="213" t="s">
        <v>1750</v>
      </c>
      <c r="G1306" s="211"/>
      <c r="H1306" s="214">
        <v>3.6</v>
      </c>
      <c r="I1306" s="215"/>
      <c r="J1306" s="211"/>
      <c r="K1306" s="211"/>
      <c r="L1306" s="216"/>
      <c r="M1306" s="217"/>
      <c r="N1306" s="218"/>
      <c r="O1306" s="218"/>
      <c r="P1306" s="218"/>
      <c r="Q1306" s="218"/>
      <c r="R1306" s="218"/>
      <c r="S1306" s="218"/>
      <c r="T1306" s="219"/>
      <c r="AT1306" s="220" t="s">
        <v>161</v>
      </c>
      <c r="AU1306" s="220" t="s">
        <v>85</v>
      </c>
      <c r="AV1306" s="13" t="s">
        <v>85</v>
      </c>
      <c r="AW1306" s="13" t="s">
        <v>33</v>
      </c>
      <c r="AX1306" s="13" t="s">
        <v>76</v>
      </c>
      <c r="AY1306" s="220" t="s">
        <v>150</v>
      </c>
    </row>
    <row r="1307" spans="1:65" s="13" customFormat="1">
      <c r="B1307" s="210"/>
      <c r="C1307" s="211"/>
      <c r="D1307" s="205" t="s">
        <v>161</v>
      </c>
      <c r="E1307" s="212" t="s">
        <v>1</v>
      </c>
      <c r="F1307" s="213" t="s">
        <v>1751</v>
      </c>
      <c r="G1307" s="211"/>
      <c r="H1307" s="214">
        <v>4.8479999999999999</v>
      </c>
      <c r="I1307" s="215"/>
      <c r="J1307" s="211"/>
      <c r="K1307" s="211"/>
      <c r="L1307" s="216"/>
      <c r="M1307" s="217"/>
      <c r="N1307" s="218"/>
      <c r="O1307" s="218"/>
      <c r="P1307" s="218"/>
      <c r="Q1307" s="218"/>
      <c r="R1307" s="218"/>
      <c r="S1307" s="218"/>
      <c r="T1307" s="219"/>
      <c r="AT1307" s="220" t="s">
        <v>161</v>
      </c>
      <c r="AU1307" s="220" t="s">
        <v>85</v>
      </c>
      <c r="AV1307" s="13" t="s">
        <v>85</v>
      </c>
      <c r="AW1307" s="13" t="s">
        <v>33</v>
      </c>
      <c r="AX1307" s="13" t="s">
        <v>76</v>
      </c>
      <c r="AY1307" s="220" t="s">
        <v>150</v>
      </c>
    </row>
    <row r="1308" spans="1:65" s="13" customFormat="1">
      <c r="B1308" s="210"/>
      <c r="C1308" s="211"/>
      <c r="D1308" s="205" t="s">
        <v>161</v>
      </c>
      <c r="E1308" s="212" t="s">
        <v>1</v>
      </c>
      <c r="F1308" s="213" t="s">
        <v>1752</v>
      </c>
      <c r="G1308" s="211"/>
      <c r="H1308" s="214">
        <v>2.8279999999999998</v>
      </c>
      <c r="I1308" s="215"/>
      <c r="J1308" s="211"/>
      <c r="K1308" s="211"/>
      <c r="L1308" s="216"/>
      <c r="M1308" s="217"/>
      <c r="N1308" s="218"/>
      <c r="O1308" s="218"/>
      <c r="P1308" s="218"/>
      <c r="Q1308" s="218"/>
      <c r="R1308" s="218"/>
      <c r="S1308" s="218"/>
      <c r="T1308" s="219"/>
      <c r="AT1308" s="220" t="s">
        <v>161</v>
      </c>
      <c r="AU1308" s="220" t="s">
        <v>85</v>
      </c>
      <c r="AV1308" s="13" t="s">
        <v>85</v>
      </c>
      <c r="AW1308" s="13" t="s">
        <v>33</v>
      </c>
      <c r="AX1308" s="13" t="s">
        <v>76</v>
      </c>
      <c r="AY1308" s="220" t="s">
        <v>150</v>
      </c>
    </row>
    <row r="1309" spans="1:65" s="13" customFormat="1">
      <c r="B1309" s="210"/>
      <c r="C1309" s="211"/>
      <c r="D1309" s="205" t="s">
        <v>161</v>
      </c>
      <c r="E1309" s="212" t="s">
        <v>1</v>
      </c>
      <c r="F1309" s="213" t="s">
        <v>1753</v>
      </c>
      <c r="G1309" s="211"/>
      <c r="H1309" s="214">
        <v>3.72</v>
      </c>
      <c r="I1309" s="215"/>
      <c r="J1309" s="211"/>
      <c r="K1309" s="211"/>
      <c r="L1309" s="216"/>
      <c r="M1309" s="217"/>
      <c r="N1309" s="218"/>
      <c r="O1309" s="218"/>
      <c r="P1309" s="218"/>
      <c r="Q1309" s="218"/>
      <c r="R1309" s="218"/>
      <c r="S1309" s="218"/>
      <c r="T1309" s="219"/>
      <c r="AT1309" s="220" t="s">
        <v>161</v>
      </c>
      <c r="AU1309" s="220" t="s">
        <v>85</v>
      </c>
      <c r="AV1309" s="13" t="s">
        <v>85</v>
      </c>
      <c r="AW1309" s="13" t="s">
        <v>33</v>
      </c>
      <c r="AX1309" s="13" t="s">
        <v>76</v>
      </c>
      <c r="AY1309" s="220" t="s">
        <v>150</v>
      </c>
    </row>
    <row r="1310" spans="1:65" s="13" customFormat="1">
      <c r="B1310" s="210"/>
      <c r="C1310" s="211"/>
      <c r="D1310" s="205" t="s">
        <v>161</v>
      </c>
      <c r="E1310" s="212" t="s">
        <v>1</v>
      </c>
      <c r="F1310" s="213" t="s">
        <v>1754</v>
      </c>
      <c r="G1310" s="211"/>
      <c r="H1310" s="214">
        <v>6.2919999999999998</v>
      </c>
      <c r="I1310" s="215"/>
      <c r="J1310" s="211"/>
      <c r="K1310" s="211"/>
      <c r="L1310" s="216"/>
      <c r="M1310" s="217"/>
      <c r="N1310" s="218"/>
      <c r="O1310" s="218"/>
      <c r="P1310" s="218"/>
      <c r="Q1310" s="218"/>
      <c r="R1310" s="218"/>
      <c r="S1310" s="218"/>
      <c r="T1310" s="219"/>
      <c r="AT1310" s="220" t="s">
        <v>161</v>
      </c>
      <c r="AU1310" s="220" t="s">
        <v>85</v>
      </c>
      <c r="AV1310" s="13" t="s">
        <v>85</v>
      </c>
      <c r="AW1310" s="13" t="s">
        <v>33</v>
      </c>
      <c r="AX1310" s="13" t="s">
        <v>76</v>
      </c>
      <c r="AY1310" s="220" t="s">
        <v>150</v>
      </c>
    </row>
    <row r="1311" spans="1:65" s="13" customFormat="1">
      <c r="B1311" s="210"/>
      <c r="C1311" s="211"/>
      <c r="D1311" s="205" t="s">
        <v>161</v>
      </c>
      <c r="E1311" s="212" t="s">
        <v>1</v>
      </c>
      <c r="F1311" s="213" t="s">
        <v>1755</v>
      </c>
      <c r="G1311" s="211"/>
      <c r="H1311" s="214">
        <v>1.6160000000000001</v>
      </c>
      <c r="I1311" s="215"/>
      <c r="J1311" s="211"/>
      <c r="K1311" s="211"/>
      <c r="L1311" s="216"/>
      <c r="M1311" s="217"/>
      <c r="N1311" s="218"/>
      <c r="O1311" s="218"/>
      <c r="P1311" s="218"/>
      <c r="Q1311" s="218"/>
      <c r="R1311" s="218"/>
      <c r="S1311" s="218"/>
      <c r="T1311" s="219"/>
      <c r="AT1311" s="220" t="s">
        <v>161</v>
      </c>
      <c r="AU1311" s="220" t="s">
        <v>85</v>
      </c>
      <c r="AV1311" s="13" t="s">
        <v>85</v>
      </c>
      <c r="AW1311" s="13" t="s">
        <v>33</v>
      </c>
      <c r="AX1311" s="13" t="s">
        <v>76</v>
      </c>
      <c r="AY1311" s="220" t="s">
        <v>150</v>
      </c>
    </row>
    <row r="1312" spans="1:65" s="13" customFormat="1">
      <c r="B1312" s="210"/>
      <c r="C1312" s="211"/>
      <c r="D1312" s="205" t="s">
        <v>161</v>
      </c>
      <c r="E1312" s="212" t="s">
        <v>1</v>
      </c>
      <c r="F1312" s="213" t="s">
        <v>1756</v>
      </c>
      <c r="G1312" s="211"/>
      <c r="H1312" s="214">
        <v>3.72</v>
      </c>
      <c r="I1312" s="215"/>
      <c r="J1312" s="211"/>
      <c r="K1312" s="211"/>
      <c r="L1312" s="216"/>
      <c r="M1312" s="217"/>
      <c r="N1312" s="218"/>
      <c r="O1312" s="218"/>
      <c r="P1312" s="218"/>
      <c r="Q1312" s="218"/>
      <c r="R1312" s="218"/>
      <c r="S1312" s="218"/>
      <c r="T1312" s="219"/>
      <c r="AT1312" s="220" t="s">
        <v>161</v>
      </c>
      <c r="AU1312" s="220" t="s">
        <v>85</v>
      </c>
      <c r="AV1312" s="13" t="s">
        <v>85</v>
      </c>
      <c r="AW1312" s="13" t="s">
        <v>33</v>
      </c>
      <c r="AX1312" s="13" t="s">
        <v>76</v>
      </c>
      <c r="AY1312" s="220" t="s">
        <v>150</v>
      </c>
    </row>
    <row r="1313" spans="1:65" s="15" customFormat="1">
      <c r="B1313" s="236"/>
      <c r="C1313" s="237"/>
      <c r="D1313" s="205" t="s">
        <v>161</v>
      </c>
      <c r="E1313" s="238" t="s">
        <v>1</v>
      </c>
      <c r="F1313" s="239" t="s">
        <v>668</v>
      </c>
      <c r="G1313" s="237"/>
      <c r="H1313" s="238" t="s">
        <v>1</v>
      </c>
      <c r="I1313" s="240"/>
      <c r="J1313" s="237"/>
      <c r="K1313" s="237"/>
      <c r="L1313" s="241"/>
      <c r="M1313" s="242"/>
      <c r="N1313" s="243"/>
      <c r="O1313" s="243"/>
      <c r="P1313" s="243"/>
      <c r="Q1313" s="243"/>
      <c r="R1313" s="243"/>
      <c r="S1313" s="243"/>
      <c r="T1313" s="244"/>
      <c r="AT1313" s="245" t="s">
        <v>161</v>
      </c>
      <c r="AU1313" s="245" t="s">
        <v>85</v>
      </c>
      <c r="AV1313" s="15" t="s">
        <v>83</v>
      </c>
      <c r="AW1313" s="15" t="s">
        <v>33</v>
      </c>
      <c r="AX1313" s="15" t="s">
        <v>76</v>
      </c>
      <c r="AY1313" s="245" t="s">
        <v>150</v>
      </c>
    </row>
    <row r="1314" spans="1:65" s="13" customFormat="1">
      <c r="B1314" s="210"/>
      <c r="C1314" s="211"/>
      <c r="D1314" s="205" t="s">
        <v>161</v>
      </c>
      <c r="E1314" s="212" t="s">
        <v>1</v>
      </c>
      <c r="F1314" s="213" t="s">
        <v>1750</v>
      </c>
      <c r="G1314" s="211"/>
      <c r="H1314" s="214">
        <v>3.6</v>
      </c>
      <c r="I1314" s="215"/>
      <c r="J1314" s="211"/>
      <c r="K1314" s="211"/>
      <c r="L1314" s="216"/>
      <c r="M1314" s="217"/>
      <c r="N1314" s="218"/>
      <c r="O1314" s="218"/>
      <c r="P1314" s="218"/>
      <c r="Q1314" s="218"/>
      <c r="R1314" s="218"/>
      <c r="S1314" s="218"/>
      <c r="T1314" s="219"/>
      <c r="AT1314" s="220" t="s">
        <v>161</v>
      </c>
      <c r="AU1314" s="220" t="s">
        <v>85</v>
      </c>
      <c r="AV1314" s="13" t="s">
        <v>85</v>
      </c>
      <c r="AW1314" s="13" t="s">
        <v>33</v>
      </c>
      <c r="AX1314" s="13" t="s">
        <v>76</v>
      </c>
      <c r="AY1314" s="220" t="s">
        <v>150</v>
      </c>
    </row>
    <row r="1315" spans="1:65" s="13" customFormat="1">
      <c r="B1315" s="210"/>
      <c r="C1315" s="211"/>
      <c r="D1315" s="205" t="s">
        <v>161</v>
      </c>
      <c r="E1315" s="212" t="s">
        <v>1</v>
      </c>
      <c r="F1315" s="213" t="s">
        <v>1757</v>
      </c>
      <c r="G1315" s="211"/>
      <c r="H1315" s="214">
        <v>4.2</v>
      </c>
      <c r="I1315" s="215"/>
      <c r="J1315" s="211"/>
      <c r="K1315" s="211"/>
      <c r="L1315" s="216"/>
      <c r="M1315" s="217"/>
      <c r="N1315" s="218"/>
      <c r="O1315" s="218"/>
      <c r="P1315" s="218"/>
      <c r="Q1315" s="218"/>
      <c r="R1315" s="218"/>
      <c r="S1315" s="218"/>
      <c r="T1315" s="219"/>
      <c r="AT1315" s="220" t="s">
        <v>161</v>
      </c>
      <c r="AU1315" s="220" t="s">
        <v>85</v>
      </c>
      <c r="AV1315" s="13" t="s">
        <v>85</v>
      </c>
      <c r="AW1315" s="13" t="s">
        <v>33</v>
      </c>
      <c r="AX1315" s="13" t="s">
        <v>76</v>
      </c>
      <c r="AY1315" s="220" t="s">
        <v>150</v>
      </c>
    </row>
    <row r="1316" spans="1:65" s="13" customFormat="1">
      <c r="B1316" s="210"/>
      <c r="C1316" s="211"/>
      <c r="D1316" s="205" t="s">
        <v>161</v>
      </c>
      <c r="E1316" s="212" t="s">
        <v>1</v>
      </c>
      <c r="F1316" s="213" t="s">
        <v>1758</v>
      </c>
      <c r="G1316" s="211"/>
      <c r="H1316" s="214">
        <v>4.8</v>
      </c>
      <c r="I1316" s="215"/>
      <c r="J1316" s="211"/>
      <c r="K1316" s="211"/>
      <c r="L1316" s="216"/>
      <c r="M1316" s="217"/>
      <c r="N1316" s="218"/>
      <c r="O1316" s="218"/>
      <c r="P1316" s="218"/>
      <c r="Q1316" s="218"/>
      <c r="R1316" s="218"/>
      <c r="S1316" s="218"/>
      <c r="T1316" s="219"/>
      <c r="AT1316" s="220" t="s">
        <v>161</v>
      </c>
      <c r="AU1316" s="220" t="s">
        <v>85</v>
      </c>
      <c r="AV1316" s="13" t="s">
        <v>85</v>
      </c>
      <c r="AW1316" s="13" t="s">
        <v>33</v>
      </c>
      <c r="AX1316" s="13" t="s">
        <v>76</v>
      </c>
      <c r="AY1316" s="220" t="s">
        <v>150</v>
      </c>
    </row>
    <row r="1317" spans="1:65" s="13" customFormat="1">
      <c r="B1317" s="210"/>
      <c r="C1317" s="211"/>
      <c r="D1317" s="205" t="s">
        <v>161</v>
      </c>
      <c r="E1317" s="212" t="s">
        <v>1</v>
      </c>
      <c r="F1317" s="213" t="s">
        <v>1759</v>
      </c>
      <c r="G1317" s="211"/>
      <c r="H1317" s="214">
        <v>3.4340000000000002</v>
      </c>
      <c r="I1317" s="215"/>
      <c r="J1317" s="211"/>
      <c r="K1317" s="211"/>
      <c r="L1317" s="216"/>
      <c r="M1317" s="217"/>
      <c r="N1317" s="218"/>
      <c r="O1317" s="218"/>
      <c r="P1317" s="218"/>
      <c r="Q1317" s="218"/>
      <c r="R1317" s="218"/>
      <c r="S1317" s="218"/>
      <c r="T1317" s="219"/>
      <c r="AT1317" s="220" t="s">
        <v>161</v>
      </c>
      <c r="AU1317" s="220" t="s">
        <v>85</v>
      </c>
      <c r="AV1317" s="13" t="s">
        <v>85</v>
      </c>
      <c r="AW1317" s="13" t="s">
        <v>33</v>
      </c>
      <c r="AX1317" s="13" t="s">
        <v>76</v>
      </c>
      <c r="AY1317" s="220" t="s">
        <v>150</v>
      </c>
    </row>
    <row r="1318" spans="1:65" s="13" customFormat="1">
      <c r="B1318" s="210"/>
      <c r="C1318" s="211"/>
      <c r="D1318" s="205" t="s">
        <v>161</v>
      </c>
      <c r="E1318" s="212" t="s">
        <v>1</v>
      </c>
      <c r="F1318" s="213" t="s">
        <v>1749</v>
      </c>
      <c r="G1318" s="211"/>
      <c r="H1318" s="214">
        <v>1.7729999999999999</v>
      </c>
      <c r="I1318" s="215"/>
      <c r="J1318" s="211"/>
      <c r="K1318" s="211"/>
      <c r="L1318" s="216"/>
      <c r="M1318" s="217"/>
      <c r="N1318" s="218"/>
      <c r="O1318" s="218"/>
      <c r="P1318" s="218"/>
      <c r="Q1318" s="218"/>
      <c r="R1318" s="218"/>
      <c r="S1318" s="218"/>
      <c r="T1318" s="219"/>
      <c r="AT1318" s="220" t="s">
        <v>161</v>
      </c>
      <c r="AU1318" s="220" t="s">
        <v>85</v>
      </c>
      <c r="AV1318" s="13" t="s">
        <v>85</v>
      </c>
      <c r="AW1318" s="13" t="s">
        <v>33</v>
      </c>
      <c r="AX1318" s="13" t="s">
        <v>76</v>
      </c>
      <c r="AY1318" s="220" t="s">
        <v>150</v>
      </c>
    </row>
    <row r="1319" spans="1:65" s="13" customFormat="1">
      <c r="B1319" s="210"/>
      <c r="C1319" s="211"/>
      <c r="D1319" s="205" t="s">
        <v>161</v>
      </c>
      <c r="E1319" s="212" t="s">
        <v>1</v>
      </c>
      <c r="F1319" s="213" t="s">
        <v>1760</v>
      </c>
      <c r="G1319" s="211"/>
      <c r="H1319" s="214">
        <v>4.2919999999999998</v>
      </c>
      <c r="I1319" s="215"/>
      <c r="J1319" s="211"/>
      <c r="K1319" s="211"/>
      <c r="L1319" s="216"/>
      <c r="M1319" s="217"/>
      <c r="N1319" s="218"/>
      <c r="O1319" s="218"/>
      <c r="P1319" s="218"/>
      <c r="Q1319" s="218"/>
      <c r="R1319" s="218"/>
      <c r="S1319" s="218"/>
      <c r="T1319" s="219"/>
      <c r="AT1319" s="220" t="s">
        <v>161</v>
      </c>
      <c r="AU1319" s="220" t="s">
        <v>85</v>
      </c>
      <c r="AV1319" s="13" t="s">
        <v>85</v>
      </c>
      <c r="AW1319" s="13" t="s">
        <v>33</v>
      </c>
      <c r="AX1319" s="13" t="s">
        <v>76</v>
      </c>
      <c r="AY1319" s="220" t="s">
        <v>150</v>
      </c>
    </row>
    <row r="1320" spans="1:65" s="14" customFormat="1">
      <c r="B1320" s="221"/>
      <c r="C1320" s="222"/>
      <c r="D1320" s="205" t="s">
        <v>161</v>
      </c>
      <c r="E1320" s="223" t="s">
        <v>1</v>
      </c>
      <c r="F1320" s="224" t="s">
        <v>163</v>
      </c>
      <c r="G1320" s="222"/>
      <c r="H1320" s="225">
        <v>56.106000000000002</v>
      </c>
      <c r="I1320" s="226"/>
      <c r="J1320" s="222"/>
      <c r="K1320" s="222"/>
      <c r="L1320" s="227"/>
      <c r="M1320" s="228"/>
      <c r="N1320" s="229"/>
      <c r="O1320" s="229"/>
      <c r="P1320" s="229"/>
      <c r="Q1320" s="229"/>
      <c r="R1320" s="229"/>
      <c r="S1320" s="229"/>
      <c r="T1320" s="230"/>
      <c r="AT1320" s="231" t="s">
        <v>161</v>
      </c>
      <c r="AU1320" s="231" t="s">
        <v>85</v>
      </c>
      <c r="AV1320" s="14" t="s">
        <v>157</v>
      </c>
      <c r="AW1320" s="14" t="s">
        <v>33</v>
      </c>
      <c r="AX1320" s="14" t="s">
        <v>83</v>
      </c>
      <c r="AY1320" s="231" t="s">
        <v>150</v>
      </c>
    </row>
    <row r="1321" spans="1:65" s="2" customFormat="1" ht="24.2" customHeight="1">
      <c r="A1321" s="35"/>
      <c r="B1321" s="36"/>
      <c r="C1321" s="192" t="s">
        <v>1761</v>
      </c>
      <c r="D1321" s="192" t="s">
        <v>152</v>
      </c>
      <c r="E1321" s="193" t="s">
        <v>1762</v>
      </c>
      <c r="F1321" s="194" t="s">
        <v>1763</v>
      </c>
      <c r="G1321" s="195" t="s">
        <v>265</v>
      </c>
      <c r="H1321" s="196">
        <v>42.643999999999998</v>
      </c>
      <c r="I1321" s="197"/>
      <c r="J1321" s="198">
        <f>ROUND(I1321*H1321,2)</f>
        <v>0</v>
      </c>
      <c r="K1321" s="194" t="s">
        <v>156</v>
      </c>
      <c r="L1321" s="40"/>
      <c r="M1321" s="199" t="s">
        <v>1</v>
      </c>
      <c r="N1321" s="200" t="s">
        <v>41</v>
      </c>
      <c r="O1321" s="72"/>
      <c r="P1321" s="201">
        <f>O1321*H1321</f>
        <v>0</v>
      </c>
      <c r="Q1321" s="201">
        <v>8.0000000000000007E-5</v>
      </c>
      <c r="R1321" s="201">
        <f>Q1321*H1321</f>
        <v>3.4115200000000004E-3</v>
      </c>
      <c r="S1321" s="201">
        <v>0</v>
      </c>
      <c r="T1321" s="202">
        <f>S1321*H1321</f>
        <v>0</v>
      </c>
      <c r="U1321" s="35"/>
      <c r="V1321" s="35"/>
      <c r="W1321" s="35"/>
      <c r="X1321" s="35"/>
      <c r="Y1321" s="35"/>
      <c r="Z1321" s="35"/>
      <c r="AA1321" s="35"/>
      <c r="AB1321" s="35"/>
      <c r="AC1321" s="35"/>
      <c r="AD1321" s="35"/>
      <c r="AE1321" s="35"/>
      <c r="AR1321" s="203" t="s">
        <v>350</v>
      </c>
      <c r="AT1321" s="203" t="s">
        <v>152</v>
      </c>
      <c r="AU1321" s="203" t="s">
        <v>85</v>
      </c>
      <c r="AY1321" s="18" t="s">
        <v>150</v>
      </c>
      <c r="BE1321" s="204">
        <f>IF(N1321="základní",J1321,0)</f>
        <v>0</v>
      </c>
      <c r="BF1321" s="204">
        <f>IF(N1321="snížená",J1321,0)</f>
        <v>0</v>
      </c>
      <c r="BG1321" s="204">
        <f>IF(N1321="zákl. přenesená",J1321,0)</f>
        <v>0</v>
      </c>
      <c r="BH1321" s="204">
        <f>IF(N1321="sníž. přenesená",J1321,0)</f>
        <v>0</v>
      </c>
      <c r="BI1321" s="204">
        <f>IF(N1321="nulová",J1321,0)</f>
        <v>0</v>
      </c>
      <c r="BJ1321" s="18" t="s">
        <v>83</v>
      </c>
      <c r="BK1321" s="204">
        <f>ROUND(I1321*H1321,2)</f>
        <v>0</v>
      </c>
      <c r="BL1321" s="18" t="s">
        <v>350</v>
      </c>
      <c r="BM1321" s="203" t="s">
        <v>1764</v>
      </c>
    </row>
    <row r="1322" spans="1:65" s="2" customFormat="1" ht="19.5">
      <c r="A1322" s="35"/>
      <c r="B1322" s="36"/>
      <c r="C1322" s="37"/>
      <c r="D1322" s="205" t="s">
        <v>159</v>
      </c>
      <c r="E1322" s="37"/>
      <c r="F1322" s="206" t="s">
        <v>1765</v>
      </c>
      <c r="G1322" s="37"/>
      <c r="H1322" s="37"/>
      <c r="I1322" s="207"/>
      <c r="J1322" s="37"/>
      <c r="K1322" s="37"/>
      <c r="L1322" s="40"/>
      <c r="M1322" s="208"/>
      <c r="N1322" s="209"/>
      <c r="O1322" s="72"/>
      <c r="P1322" s="72"/>
      <c r="Q1322" s="72"/>
      <c r="R1322" s="72"/>
      <c r="S1322" s="72"/>
      <c r="T1322" s="73"/>
      <c r="U1322" s="35"/>
      <c r="V1322" s="35"/>
      <c r="W1322" s="35"/>
      <c r="X1322" s="35"/>
      <c r="Y1322" s="35"/>
      <c r="Z1322" s="35"/>
      <c r="AA1322" s="35"/>
      <c r="AB1322" s="35"/>
      <c r="AC1322" s="35"/>
      <c r="AD1322" s="35"/>
      <c r="AE1322" s="35"/>
      <c r="AT1322" s="18" t="s">
        <v>159</v>
      </c>
      <c r="AU1322" s="18" t="s">
        <v>85</v>
      </c>
    </row>
    <row r="1323" spans="1:65" s="15" customFormat="1">
      <c r="B1323" s="236"/>
      <c r="C1323" s="237"/>
      <c r="D1323" s="205" t="s">
        <v>161</v>
      </c>
      <c r="E1323" s="238" t="s">
        <v>1</v>
      </c>
      <c r="F1323" s="239" t="s">
        <v>1746</v>
      </c>
      <c r="G1323" s="237"/>
      <c r="H1323" s="238" t="s">
        <v>1</v>
      </c>
      <c r="I1323" s="240"/>
      <c r="J1323" s="237"/>
      <c r="K1323" s="237"/>
      <c r="L1323" s="241"/>
      <c r="M1323" s="242"/>
      <c r="N1323" s="243"/>
      <c r="O1323" s="243"/>
      <c r="P1323" s="243"/>
      <c r="Q1323" s="243"/>
      <c r="R1323" s="243"/>
      <c r="S1323" s="243"/>
      <c r="T1323" s="244"/>
      <c r="AT1323" s="245" t="s">
        <v>161</v>
      </c>
      <c r="AU1323" s="245" t="s">
        <v>85</v>
      </c>
      <c r="AV1323" s="15" t="s">
        <v>83</v>
      </c>
      <c r="AW1323" s="15" t="s">
        <v>33</v>
      </c>
      <c r="AX1323" s="15" t="s">
        <v>76</v>
      </c>
      <c r="AY1323" s="245" t="s">
        <v>150</v>
      </c>
    </row>
    <row r="1324" spans="1:65" s="13" customFormat="1">
      <c r="B1324" s="210"/>
      <c r="C1324" s="211"/>
      <c r="D1324" s="205" t="s">
        <v>161</v>
      </c>
      <c r="E1324" s="212" t="s">
        <v>1</v>
      </c>
      <c r="F1324" s="213" t="s">
        <v>1766</v>
      </c>
      <c r="G1324" s="211"/>
      <c r="H1324" s="214">
        <v>1.736</v>
      </c>
      <c r="I1324" s="215"/>
      <c r="J1324" s="211"/>
      <c r="K1324" s="211"/>
      <c r="L1324" s="216"/>
      <c r="M1324" s="217"/>
      <c r="N1324" s="218"/>
      <c r="O1324" s="218"/>
      <c r="P1324" s="218"/>
      <c r="Q1324" s="218"/>
      <c r="R1324" s="218"/>
      <c r="S1324" s="218"/>
      <c r="T1324" s="219"/>
      <c r="AT1324" s="220" t="s">
        <v>161</v>
      </c>
      <c r="AU1324" s="220" t="s">
        <v>85</v>
      </c>
      <c r="AV1324" s="13" t="s">
        <v>85</v>
      </c>
      <c r="AW1324" s="13" t="s">
        <v>33</v>
      </c>
      <c r="AX1324" s="13" t="s">
        <v>76</v>
      </c>
      <c r="AY1324" s="220" t="s">
        <v>150</v>
      </c>
    </row>
    <row r="1325" spans="1:65" s="13" customFormat="1">
      <c r="B1325" s="210"/>
      <c r="C1325" s="211"/>
      <c r="D1325" s="205" t="s">
        <v>161</v>
      </c>
      <c r="E1325" s="212" t="s">
        <v>1</v>
      </c>
      <c r="F1325" s="213" t="s">
        <v>1767</v>
      </c>
      <c r="G1325" s="211"/>
      <c r="H1325" s="214">
        <v>1.1850000000000001</v>
      </c>
      <c r="I1325" s="215"/>
      <c r="J1325" s="211"/>
      <c r="K1325" s="211"/>
      <c r="L1325" s="216"/>
      <c r="M1325" s="217"/>
      <c r="N1325" s="218"/>
      <c r="O1325" s="218"/>
      <c r="P1325" s="218"/>
      <c r="Q1325" s="218"/>
      <c r="R1325" s="218"/>
      <c r="S1325" s="218"/>
      <c r="T1325" s="219"/>
      <c r="AT1325" s="220" t="s">
        <v>161</v>
      </c>
      <c r="AU1325" s="220" t="s">
        <v>85</v>
      </c>
      <c r="AV1325" s="13" t="s">
        <v>85</v>
      </c>
      <c r="AW1325" s="13" t="s">
        <v>33</v>
      </c>
      <c r="AX1325" s="13" t="s">
        <v>76</v>
      </c>
      <c r="AY1325" s="220" t="s">
        <v>150</v>
      </c>
    </row>
    <row r="1326" spans="1:65" s="13" customFormat="1">
      <c r="B1326" s="210"/>
      <c r="C1326" s="211"/>
      <c r="D1326" s="205" t="s">
        <v>161</v>
      </c>
      <c r="E1326" s="212" t="s">
        <v>1</v>
      </c>
      <c r="F1326" s="213" t="s">
        <v>1768</v>
      </c>
      <c r="G1326" s="211"/>
      <c r="H1326" s="214">
        <v>3.8250000000000002</v>
      </c>
      <c r="I1326" s="215"/>
      <c r="J1326" s="211"/>
      <c r="K1326" s="211"/>
      <c r="L1326" s="216"/>
      <c r="M1326" s="217"/>
      <c r="N1326" s="218"/>
      <c r="O1326" s="218"/>
      <c r="P1326" s="218"/>
      <c r="Q1326" s="218"/>
      <c r="R1326" s="218"/>
      <c r="S1326" s="218"/>
      <c r="T1326" s="219"/>
      <c r="AT1326" s="220" t="s">
        <v>161</v>
      </c>
      <c r="AU1326" s="220" t="s">
        <v>85</v>
      </c>
      <c r="AV1326" s="13" t="s">
        <v>85</v>
      </c>
      <c r="AW1326" s="13" t="s">
        <v>33</v>
      </c>
      <c r="AX1326" s="13" t="s">
        <v>76</v>
      </c>
      <c r="AY1326" s="220" t="s">
        <v>150</v>
      </c>
    </row>
    <row r="1327" spans="1:65" s="13" customFormat="1">
      <c r="B1327" s="210"/>
      <c r="C1327" s="211"/>
      <c r="D1327" s="205" t="s">
        <v>161</v>
      </c>
      <c r="E1327" s="212" t="s">
        <v>1</v>
      </c>
      <c r="F1327" s="213" t="s">
        <v>1769</v>
      </c>
      <c r="G1327" s="211"/>
      <c r="H1327" s="214">
        <v>1.7949999999999999</v>
      </c>
      <c r="I1327" s="215"/>
      <c r="J1327" s="211"/>
      <c r="K1327" s="211"/>
      <c r="L1327" s="216"/>
      <c r="M1327" s="217"/>
      <c r="N1327" s="218"/>
      <c r="O1327" s="218"/>
      <c r="P1327" s="218"/>
      <c r="Q1327" s="218"/>
      <c r="R1327" s="218"/>
      <c r="S1327" s="218"/>
      <c r="T1327" s="219"/>
      <c r="AT1327" s="220" t="s">
        <v>161</v>
      </c>
      <c r="AU1327" s="220" t="s">
        <v>85</v>
      </c>
      <c r="AV1327" s="13" t="s">
        <v>85</v>
      </c>
      <c r="AW1327" s="13" t="s">
        <v>33</v>
      </c>
      <c r="AX1327" s="13" t="s">
        <v>76</v>
      </c>
      <c r="AY1327" s="220" t="s">
        <v>150</v>
      </c>
    </row>
    <row r="1328" spans="1:65" s="13" customFormat="1">
      <c r="B1328" s="210"/>
      <c r="C1328" s="211"/>
      <c r="D1328" s="205" t="s">
        <v>161</v>
      </c>
      <c r="E1328" s="212" t="s">
        <v>1</v>
      </c>
      <c r="F1328" s="213" t="s">
        <v>1770</v>
      </c>
      <c r="G1328" s="211"/>
      <c r="H1328" s="214">
        <v>1.21</v>
      </c>
      <c r="I1328" s="215"/>
      <c r="J1328" s="211"/>
      <c r="K1328" s="211"/>
      <c r="L1328" s="216"/>
      <c r="M1328" s="217"/>
      <c r="N1328" s="218"/>
      <c r="O1328" s="218"/>
      <c r="P1328" s="218"/>
      <c r="Q1328" s="218"/>
      <c r="R1328" s="218"/>
      <c r="S1328" s="218"/>
      <c r="T1328" s="219"/>
      <c r="AT1328" s="220" t="s">
        <v>161</v>
      </c>
      <c r="AU1328" s="220" t="s">
        <v>85</v>
      </c>
      <c r="AV1328" s="13" t="s">
        <v>85</v>
      </c>
      <c r="AW1328" s="13" t="s">
        <v>33</v>
      </c>
      <c r="AX1328" s="13" t="s">
        <v>76</v>
      </c>
      <c r="AY1328" s="220" t="s">
        <v>150</v>
      </c>
    </row>
    <row r="1329" spans="1:65" s="13" customFormat="1">
      <c r="B1329" s="210"/>
      <c r="C1329" s="211"/>
      <c r="D1329" s="205" t="s">
        <v>161</v>
      </c>
      <c r="E1329" s="212" t="s">
        <v>1</v>
      </c>
      <c r="F1329" s="213" t="s">
        <v>1771</v>
      </c>
      <c r="G1329" s="211"/>
      <c r="H1329" s="214">
        <v>3.45</v>
      </c>
      <c r="I1329" s="215"/>
      <c r="J1329" s="211"/>
      <c r="K1329" s="211"/>
      <c r="L1329" s="216"/>
      <c r="M1329" s="217"/>
      <c r="N1329" s="218"/>
      <c r="O1329" s="218"/>
      <c r="P1329" s="218"/>
      <c r="Q1329" s="218"/>
      <c r="R1329" s="218"/>
      <c r="S1329" s="218"/>
      <c r="T1329" s="219"/>
      <c r="AT1329" s="220" t="s">
        <v>161</v>
      </c>
      <c r="AU1329" s="220" t="s">
        <v>85</v>
      </c>
      <c r="AV1329" s="13" t="s">
        <v>85</v>
      </c>
      <c r="AW1329" s="13" t="s">
        <v>33</v>
      </c>
      <c r="AX1329" s="13" t="s">
        <v>76</v>
      </c>
      <c r="AY1329" s="220" t="s">
        <v>150</v>
      </c>
    </row>
    <row r="1330" spans="1:65" s="13" customFormat="1">
      <c r="B1330" s="210"/>
      <c r="C1330" s="211"/>
      <c r="D1330" s="205" t="s">
        <v>161</v>
      </c>
      <c r="E1330" s="212" t="s">
        <v>1</v>
      </c>
      <c r="F1330" s="213" t="s">
        <v>1772</v>
      </c>
      <c r="G1330" s="211"/>
      <c r="H1330" s="214">
        <v>3.63</v>
      </c>
      <c r="I1330" s="215"/>
      <c r="J1330" s="211"/>
      <c r="K1330" s="211"/>
      <c r="L1330" s="216"/>
      <c r="M1330" s="217"/>
      <c r="N1330" s="218"/>
      <c r="O1330" s="218"/>
      <c r="P1330" s="218"/>
      <c r="Q1330" s="218"/>
      <c r="R1330" s="218"/>
      <c r="S1330" s="218"/>
      <c r="T1330" s="219"/>
      <c r="AT1330" s="220" t="s">
        <v>161</v>
      </c>
      <c r="AU1330" s="220" t="s">
        <v>85</v>
      </c>
      <c r="AV1330" s="13" t="s">
        <v>85</v>
      </c>
      <c r="AW1330" s="13" t="s">
        <v>33</v>
      </c>
      <c r="AX1330" s="13" t="s">
        <v>76</v>
      </c>
      <c r="AY1330" s="220" t="s">
        <v>150</v>
      </c>
    </row>
    <row r="1331" spans="1:65" s="13" customFormat="1">
      <c r="B1331" s="210"/>
      <c r="C1331" s="211"/>
      <c r="D1331" s="205" t="s">
        <v>161</v>
      </c>
      <c r="E1331" s="212" t="s">
        <v>1</v>
      </c>
      <c r="F1331" s="213" t="s">
        <v>1773</v>
      </c>
      <c r="G1331" s="211"/>
      <c r="H1331" s="214">
        <v>2.37</v>
      </c>
      <c r="I1331" s="215"/>
      <c r="J1331" s="211"/>
      <c r="K1331" s="211"/>
      <c r="L1331" s="216"/>
      <c r="M1331" s="217"/>
      <c r="N1331" s="218"/>
      <c r="O1331" s="218"/>
      <c r="P1331" s="218"/>
      <c r="Q1331" s="218"/>
      <c r="R1331" s="218"/>
      <c r="S1331" s="218"/>
      <c r="T1331" s="219"/>
      <c r="AT1331" s="220" t="s">
        <v>161</v>
      </c>
      <c r="AU1331" s="220" t="s">
        <v>85</v>
      </c>
      <c r="AV1331" s="13" t="s">
        <v>85</v>
      </c>
      <c r="AW1331" s="13" t="s">
        <v>33</v>
      </c>
      <c r="AX1331" s="13" t="s">
        <v>76</v>
      </c>
      <c r="AY1331" s="220" t="s">
        <v>150</v>
      </c>
    </row>
    <row r="1332" spans="1:65" s="13" customFormat="1">
      <c r="B1332" s="210"/>
      <c r="C1332" s="211"/>
      <c r="D1332" s="205" t="s">
        <v>161</v>
      </c>
      <c r="E1332" s="212" t="s">
        <v>1</v>
      </c>
      <c r="F1332" s="213" t="s">
        <v>1774</v>
      </c>
      <c r="G1332" s="211"/>
      <c r="H1332" s="214">
        <v>1.615</v>
      </c>
      <c r="I1332" s="215"/>
      <c r="J1332" s="211"/>
      <c r="K1332" s="211"/>
      <c r="L1332" s="216"/>
      <c r="M1332" s="217"/>
      <c r="N1332" s="218"/>
      <c r="O1332" s="218"/>
      <c r="P1332" s="218"/>
      <c r="Q1332" s="218"/>
      <c r="R1332" s="218"/>
      <c r="S1332" s="218"/>
      <c r="T1332" s="219"/>
      <c r="AT1332" s="220" t="s">
        <v>161</v>
      </c>
      <c r="AU1332" s="220" t="s">
        <v>85</v>
      </c>
      <c r="AV1332" s="13" t="s">
        <v>85</v>
      </c>
      <c r="AW1332" s="13" t="s">
        <v>33</v>
      </c>
      <c r="AX1332" s="13" t="s">
        <v>76</v>
      </c>
      <c r="AY1332" s="220" t="s">
        <v>150</v>
      </c>
    </row>
    <row r="1333" spans="1:65" s="13" customFormat="1">
      <c r="B1333" s="210"/>
      <c r="C1333" s="211"/>
      <c r="D1333" s="205" t="s">
        <v>161</v>
      </c>
      <c r="E1333" s="212" t="s">
        <v>1</v>
      </c>
      <c r="F1333" s="213" t="s">
        <v>1775</v>
      </c>
      <c r="G1333" s="211"/>
      <c r="H1333" s="214">
        <v>3.07</v>
      </c>
      <c r="I1333" s="215"/>
      <c r="J1333" s="211"/>
      <c r="K1333" s="211"/>
      <c r="L1333" s="216"/>
      <c r="M1333" s="217"/>
      <c r="N1333" s="218"/>
      <c r="O1333" s="218"/>
      <c r="P1333" s="218"/>
      <c r="Q1333" s="218"/>
      <c r="R1333" s="218"/>
      <c r="S1333" s="218"/>
      <c r="T1333" s="219"/>
      <c r="AT1333" s="220" t="s">
        <v>161</v>
      </c>
      <c r="AU1333" s="220" t="s">
        <v>85</v>
      </c>
      <c r="AV1333" s="13" t="s">
        <v>85</v>
      </c>
      <c r="AW1333" s="13" t="s">
        <v>33</v>
      </c>
      <c r="AX1333" s="13" t="s">
        <v>76</v>
      </c>
      <c r="AY1333" s="220" t="s">
        <v>150</v>
      </c>
    </row>
    <row r="1334" spans="1:65" s="13" customFormat="1">
      <c r="B1334" s="210"/>
      <c r="C1334" s="211"/>
      <c r="D1334" s="205" t="s">
        <v>161</v>
      </c>
      <c r="E1334" s="212" t="s">
        <v>1</v>
      </c>
      <c r="F1334" s="213" t="s">
        <v>1776</v>
      </c>
      <c r="G1334" s="211"/>
      <c r="H1334" s="214">
        <v>1.21</v>
      </c>
      <c r="I1334" s="215"/>
      <c r="J1334" s="211"/>
      <c r="K1334" s="211"/>
      <c r="L1334" s="216"/>
      <c r="M1334" s="217"/>
      <c r="N1334" s="218"/>
      <c r="O1334" s="218"/>
      <c r="P1334" s="218"/>
      <c r="Q1334" s="218"/>
      <c r="R1334" s="218"/>
      <c r="S1334" s="218"/>
      <c r="T1334" s="219"/>
      <c r="AT1334" s="220" t="s">
        <v>161</v>
      </c>
      <c r="AU1334" s="220" t="s">
        <v>85</v>
      </c>
      <c r="AV1334" s="13" t="s">
        <v>85</v>
      </c>
      <c r="AW1334" s="13" t="s">
        <v>33</v>
      </c>
      <c r="AX1334" s="13" t="s">
        <v>76</v>
      </c>
      <c r="AY1334" s="220" t="s">
        <v>150</v>
      </c>
    </row>
    <row r="1335" spans="1:65" s="13" customFormat="1">
      <c r="B1335" s="210"/>
      <c r="C1335" s="211"/>
      <c r="D1335" s="205" t="s">
        <v>161</v>
      </c>
      <c r="E1335" s="212" t="s">
        <v>1</v>
      </c>
      <c r="F1335" s="213" t="s">
        <v>1777</v>
      </c>
      <c r="G1335" s="211"/>
      <c r="H1335" s="214">
        <v>1.615</v>
      </c>
      <c r="I1335" s="215"/>
      <c r="J1335" s="211"/>
      <c r="K1335" s="211"/>
      <c r="L1335" s="216"/>
      <c r="M1335" s="217"/>
      <c r="N1335" s="218"/>
      <c r="O1335" s="218"/>
      <c r="P1335" s="218"/>
      <c r="Q1335" s="218"/>
      <c r="R1335" s="218"/>
      <c r="S1335" s="218"/>
      <c r="T1335" s="219"/>
      <c r="AT1335" s="220" t="s">
        <v>161</v>
      </c>
      <c r="AU1335" s="220" t="s">
        <v>85</v>
      </c>
      <c r="AV1335" s="13" t="s">
        <v>85</v>
      </c>
      <c r="AW1335" s="13" t="s">
        <v>33</v>
      </c>
      <c r="AX1335" s="13" t="s">
        <v>76</v>
      </c>
      <c r="AY1335" s="220" t="s">
        <v>150</v>
      </c>
    </row>
    <row r="1336" spans="1:65" s="15" customFormat="1">
      <c r="B1336" s="236"/>
      <c r="C1336" s="237"/>
      <c r="D1336" s="205" t="s">
        <v>161</v>
      </c>
      <c r="E1336" s="238" t="s">
        <v>1</v>
      </c>
      <c r="F1336" s="239" t="s">
        <v>668</v>
      </c>
      <c r="G1336" s="237"/>
      <c r="H1336" s="238" t="s">
        <v>1</v>
      </c>
      <c r="I1336" s="240"/>
      <c r="J1336" s="237"/>
      <c r="K1336" s="237"/>
      <c r="L1336" s="241"/>
      <c r="M1336" s="242"/>
      <c r="N1336" s="243"/>
      <c r="O1336" s="243"/>
      <c r="P1336" s="243"/>
      <c r="Q1336" s="243"/>
      <c r="R1336" s="243"/>
      <c r="S1336" s="243"/>
      <c r="T1336" s="244"/>
      <c r="AT1336" s="245" t="s">
        <v>161</v>
      </c>
      <c r="AU1336" s="245" t="s">
        <v>85</v>
      </c>
      <c r="AV1336" s="15" t="s">
        <v>83</v>
      </c>
      <c r="AW1336" s="15" t="s">
        <v>33</v>
      </c>
      <c r="AX1336" s="15" t="s">
        <v>76</v>
      </c>
      <c r="AY1336" s="245" t="s">
        <v>150</v>
      </c>
    </row>
    <row r="1337" spans="1:65" s="13" customFormat="1">
      <c r="B1337" s="210"/>
      <c r="C1337" s="211"/>
      <c r="D1337" s="205" t="s">
        <v>161</v>
      </c>
      <c r="E1337" s="212" t="s">
        <v>1</v>
      </c>
      <c r="F1337" s="213" t="s">
        <v>1771</v>
      </c>
      <c r="G1337" s="211"/>
      <c r="H1337" s="214">
        <v>3.45</v>
      </c>
      <c r="I1337" s="215"/>
      <c r="J1337" s="211"/>
      <c r="K1337" s="211"/>
      <c r="L1337" s="216"/>
      <c r="M1337" s="217"/>
      <c r="N1337" s="218"/>
      <c r="O1337" s="218"/>
      <c r="P1337" s="218"/>
      <c r="Q1337" s="218"/>
      <c r="R1337" s="218"/>
      <c r="S1337" s="218"/>
      <c r="T1337" s="219"/>
      <c r="AT1337" s="220" t="s">
        <v>161</v>
      </c>
      <c r="AU1337" s="220" t="s">
        <v>85</v>
      </c>
      <c r="AV1337" s="13" t="s">
        <v>85</v>
      </c>
      <c r="AW1337" s="13" t="s">
        <v>33</v>
      </c>
      <c r="AX1337" s="13" t="s">
        <v>76</v>
      </c>
      <c r="AY1337" s="220" t="s">
        <v>150</v>
      </c>
    </row>
    <row r="1338" spans="1:65" s="13" customFormat="1">
      <c r="B1338" s="210"/>
      <c r="C1338" s="211"/>
      <c r="D1338" s="205" t="s">
        <v>161</v>
      </c>
      <c r="E1338" s="212" t="s">
        <v>1</v>
      </c>
      <c r="F1338" s="213" t="s">
        <v>1778</v>
      </c>
      <c r="G1338" s="211"/>
      <c r="H1338" s="214">
        <v>3.5249999999999999</v>
      </c>
      <c r="I1338" s="215"/>
      <c r="J1338" s="211"/>
      <c r="K1338" s="211"/>
      <c r="L1338" s="216"/>
      <c r="M1338" s="217"/>
      <c r="N1338" s="218"/>
      <c r="O1338" s="218"/>
      <c r="P1338" s="218"/>
      <c r="Q1338" s="218"/>
      <c r="R1338" s="218"/>
      <c r="S1338" s="218"/>
      <c r="T1338" s="219"/>
      <c r="AT1338" s="220" t="s">
        <v>161</v>
      </c>
      <c r="AU1338" s="220" t="s">
        <v>85</v>
      </c>
      <c r="AV1338" s="13" t="s">
        <v>85</v>
      </c>
      <c r="AW1338" s="13" t="s">
        <v>33</v>
      </c>
      <c r="AX1338" s="13" t="s">
        <v>76</v>
      </c>
      <c r="AY1338" s="220" t="s">
        <v>150</v>
      </c>
    </row>
    <row r="1339" spans="1:65" s="13" customFormat="1">
      <c r="B1339" s="210"/>
      <c r="C1339" s="211"/>
      <c r="D1339" s="205" t="s">
        <v>161</v>
      </c>
      <c r="E1339" s="212" t="s">
        <v>1</v>
      </c>
      <c r="F1339" s="213" t="s">
        <v>1779</v>
      </c>
      <c r="G1339" s="211"/>
      <c r="H1339" s="214">
        <v>3.6</v>
      </c>
      <c r="I1339" s="215"/>
      <c r="J1339" s="211"/>
      <c r="K1339" s="211"/>
      <c r="L1339" s="216"/>
      <c r="M1339" s="217"/>
      <c r="N1339" s="218"/>
      <c r="O1339" s="218"/>
      <c r="P1339" s="218"/>
      <c r="Q1339" s="218"/>
      <c r="R1339" s="218"/>
      <c r="S1339" s="218"/>
      <c r="T1339" s="219"/>
      <c r="AT1339" s="220" t="s">
        <v>161</v>
      </c>
      <c r="AU1339" s="220" t="s">
        <v>85</v>
      </c>
      <c r="AV1339" s="13" t="s">
        <v>85</v>
      </c>
      <c r="AW1339" s="13" t="s">
        <v>33</v>
      </c>
      <c r="AX1339" s="13" t="s">
        <v>76</v>
      </c>
      <c r="AY1339" s="220" t="s">
        <v>150</v>
      </c>
    </row>
    <row r="1340" spans="1:65" s="13" customFormat="1">
      <c r="B1340" s="210"/>
      <c r="C1340" s="211"/>
      <c r="D1340" s="205" t="s">
        <v>161</v>
      </c>
      <c r="E1340" s="212" t="s">
        <v>1</v>
      </c>
      <c r="F1340" s="213" t="s">
        <v>1780</v>
      </c>
      <c r="G1340" s="211"/>
      <c r="H1340" s="214">
        <v>2.4449999999999998</v>
      </c>
      <c r="I1340" s="215"/>
      <c r="J1340" s="211"/>
      <c r="K1340" s="211"/>
      <c r="L1340" s="216"/>
      <c r="M1340" s="217"/>
      <c r="N1340" s="218"/>
      <c r="O1340" s="218"/>
      <c r="P1340" s="218"/>
      <c r="Q1340" s="218"/>
      <c r="R1340" s="218"/>
      <c r="S1340" s="218"/>
      <c r="T1340" s="219"/>
      <c r="AT1340" s="220" t="s">
        <v>161</v>
      </c>
      <c r="AU1340" s="220" t="s">
        <v>85</v>
      </c>
      <c r="AV1340" s="13" t="s">
        <v>85</v>
      </c>
      <c r="AW1340" s="13" t="s">
        <v>33</v>
      </c>
      <c r="AX1340" s="13" t="s">
        <v>76</v>
      </c>
      <c r="AY1340" s="220" t="s">
        <v>150</v>
      </c>
    </row>
    <row r="1341" spans="1:65" s="13" customFormat="1">
      <c r="B1341" s="210"/>
      <c r="C1341" s="211"/>
      <c r="D1341" s="205" t="s">
        <v>161</v>
      </c>
      <c r="E1341" s="212" t="s">
        <v>1</v>
      </c>
      <c r="F1341" s="213" t="s">
        <v>1770</v>
      </c>
      <c r="G1341" s="211"/>
      <c r="H1341" s="214">
        <v>1.21</v>
      </c>
      <c r="I1341" s="215"/>
      <c r="J1341" s="211"/>
      <c r="K1341" s="211"/>
      <c r="L1341" s="216"/>
      <c r="M1341" s="217"/>
      <c r="N1341" s="218"/>
      <c r="O1341" s="218"/>
      <c r="P1341" s="218"/>
      <c r="Q1341" s="218"/>
      <c r="R1341" s="218"/>
      <c r="S1341" s="218"/>
      <c r="T1341" s="219"/>
      <c r="AT1341" s="220" t="s">
        <v>161</v>
      </c>
      <c r="AU1341" s="220" t="s">
        <v>85</v>
      </c>
      <c r="AV1341" s="13" t="s">
        <v>85</v>
      </c>
      <c r="AW1341" s="13" t="s">
        <v>33</v>
      </c>
      <c r="AX1341" s="13" t="s">
        <v>76</v>
      </c>
      <c r="AY1341" s="220" t="s">
        <v>150</v>
      </c>
    </row>
    <row r="1342" spans="1:65" s="13" customFormat="1">
      <c r="B1342" s="210"/>
      <c r="C1342" s="211"/>
      <c r="D1342" s="205" t="s">
        <v>161</v>
      </c>
      <c r="E1342" s="212" t="s">
        <v>1</v>
      </c>
      <c r="F1342" s="213" t="s">
        <v>1781</v>
      </c>
      <c r="G1342" s="211"/>
      <c r="H1342" s="214">
        <v>1.7030000000000001</v>
      </c>
      <c r="I1342" s="215"/>
      <c r="J1342" s="211"/>
      <c r="K1342" s="211"/>
      <c r="L1342" s="216"/>
      <c r="M1342" s="217"/>
      <c r="N1342" s="218"/>
      <c r="O1342" s="218"/>
      <c r="P1342" s="218"/>
      <c r="Q1342" s="218"/>
      <c r="R1342" s="218"/>
      <c r="S1342" s="218"/>
      <c r="T1342" s="219"/>
      <c r="AT1342" s="220" t="s">
        <v>161</v>
      </c>
      <c r="AU1342" s="220" t="s">
        <v>85</v>
      </c>
      <c r="AV1342" s="13" t="s">
        <v>85</v>
      </c>
      <c r="AW1342" s="13" t="s">
        <v>33</v>
      </c>
      <c r="AX1342" s="13" t="s">
        <v>76</v>
      </c>
      <c r="AY1342" s="220" t="s">
        <v>150</v>
      </c>
    </row>
    <row r="1343" spans="1:65" s="14" customFormat="1">
      <c r="B1343" s="221"/>
      <c r="C1343" s="222"/>
      <c r="D1343" s="205" t="s">
        <v>161</v>
      </c>
      <c r="E1343" s="223" t="s">
        <v>1</v>
      </c>
      <c r="F1343" s="224" t="s">
        <v>163</v>
      </c>
      <c r="G1343" s="222"/>
      <c r="H1343" s="225">
        <v>42.643999999999998</v>
      </c>
      <c r="I1343" s="226"/>
      <c r="J1343" s="222"/>
      <c r="K1343" s="222"/>
      <c r="L1343" s="227"/>
      <c r="M1343" s="228"/>
      <c r="N1343" s="229"/>
      <c r="O1343" s="229"/>
      <c r="P1343" s="229"/>
      <c r="Q1343" s="229"/>
      <c r="R1343" s="229"/>
      <c r="S1343" s="229"/>
      <c r="T1343" s="230"/>
      <c r="AT1343" s="231" t="s">
        <v>161</v>
      </c>
      <c r="AU1343" s="231" t="s">
        <v>85</v>
      </c>
      <c r="AV1343" s="14" t="s">
        <v>157</v>
      </c>
      <c r="AW1343" s="14" t="s">
        <v>33</v>
      </c>
      <c r="AX1343" s="14" t="s">
        <v>83</v>
      </c>
      <c r="AY1343" s="231" t="s">
        <v>150</v>
      </c>
    </row>
    <row r="1344" spans="1:65" s="2" customFormat="1" ht="16.5" customHeight="1">
      <c r="A1344" s="35"/>
      <c r="B1344" s="36"/>
      <c r="C1344" s="192" t="s">
        <v>1782</v>
      </c>
      <c r="D1344" s="192" t="s">
        <v>152</v>
      </c>
      <c r="E1344" s="193" t="s">
        <v>1783</v>
      </c>
      <c r="F1344" s="194" t="s">
        <v>1784</v>
      </c>
      <c r="G1344" s="195" t="s">
        <v>265</v>
      </c>
      <c r="H1344" s="196">
        <v>42.643999999999998</v>
      </c>
      <c r="I1344" s="197"/>
      <c r="J1344" s="198">
        <f>ROUND(I1344*H1344,2)</f>
        <v>0</v>
      </c>
      <c r="K1344" s="194" t="s">
        <v>156</v>
      </c>
      <c r="L1344" s="40"/>
      <c r="M1344" s="199" t="s">
        <v>1</v>
      </c>
      <c r="N1344" s="200" t="s">
        <v>41</v>
      </c>
      <c r="O1344" s="72"/>
      <c r="P1344" s="201">
        <f>O1344*H1344</f>
        <v>0</v>
      </c>
      <c r="Q1344" s="201">
        <v>0</v>
      </c>
      <c r="R1344" s="201">
        <f>Q1344*H1344</f>
        <v>0</v>
      </c>
      <c r="S1344" s="201">
        <v>0</v>
      </c>
      <c r="T1344" s="202">
        <f>S1344*H1344</f>
        <v>0</v>
      </c>
      <c r="U1344" s="35"/>
      <c r="V1344" s="35"/>
      <c r="W1344" s="35"/>
      <c r="X1344" s="35"/>
      <c r="Y1344" s="35"/>
      <c r="Z1344" s="35"/>
      <c r="AA1344" s="35"/>
      <c r="AB1344" s="35"/>
      <c r="AC1344" s="35"/>
      <c r="AD1344" s="35"/>
      <c r="AE1344" s="35"/>
      <c r="AR1344" s="203" t="s">
        <v>350</v>
      </c>
      <c r="AT1344" s="203" t="s">
        <v>152</v>
      </c>
      <c r="AU1344" s="203" t="s">
        <v>85</v>
      </c>
      <c r="AY1344" s="18" t="s">
        <v>150</v>
      </c>
      <c r="BE1344" s="204">
        <f>IF(N1344="základní",J1344,0)</f>
        <v>0</v>
      </c>
      <c r="BF1344" s="204">
        <f>IF(N1344="snížená",J1344,0)</f>
        <v>0</v>
      </c>
      <c r="BG1344" s="204">
        <f>IF(N1344="zákl. přenesená",J1344,0)</f>
        <v>0</v>
      </c>
      <c r="BH1344" s="204">
        <f>IF(N1344="sníž. přenesená",J1344,0)</f>
        <v>0</v>
      </c>
      <c r="BI1344" s="204">
        <f>IF(N1344="nulová",J1344,0)</f>
        <v>0</v>
      </c>
      <c r="BJ1344" s="18" t="s">
        <v>83</v>
      </c>
      <c r="BK1344" s="204">
        <f>ROUND(I1344*H1344,2)</f>
        <v>0</v>
      </c>
      <c r="BL1344" s="18" t="s">
        <v>350</v>
      </c>
      <c r="BM1344" s="203" t="s">
        <v>1785</v>
      </c>
    </row>
    <row r="1345" spans="1:65" s="2" customFormat="1" ht="19.5">
      <c r="A1345" s="35"/>
      <c r="B1345" s="36"/>
      <c r="C1345" s="37"/>
      <c r="D1345" s="205" t="s">
        <v>159</v>
      </c>
      <c r="E1345" s="37"/>
      <c r="F1345" s="206" t="s">
        <v>1786</v>
      </c>
      <c r="G1345" s="37"/>
      <c r="H1345" s="37"/>
      <c r="I1345" s="207"/>
      <c r="J1345" s="37"/>
      <c r="K1345" s="37"/>
      <c r="L1345" s="40"/>
      <c r="M1345" s="208"/>
      <c r="N1345" s="209"/>
      <c r="O1345" s="72"/>
      <c r="P1345" s="72"/>
      <c r="Q1345" s="72"/>
      <c r="R1345" s="72"/>
      <c r="S1345" s="72"/>
      <c r="T1345" s="73"/>
      <c r="U1345" s="35"/>
      <c r="V1345" s="35"/>
      <c r="W1345" s="35"/>
      <c r="X1345" s="35"/>
      <c r="Y1345" s="35"/>
      <c r="Z1345" s="35"/>
      <c r="AA1345" s="35"/>
      <c r="AB1345" s="35"/>
      <c r="AC1345" s="35"/>
      <c r="AD1345" s="35"/>
      <c r="AE1345" s="35"/>
      <c r="AT1345" s="18" t="s">
        <v>159</v>
      </c>
      <c r="AU1345" s="18" t="s">
        <v>85</v>
      </c>
    </row>
    <row r="1346" spans="1:65" s="2" customFormat="1" ht="24.2" customHeight="1">
      <c r="A1346" s="35"/>
      <c r="B1346" s="36"/>
      <c r="C1346" s="192" t="s">
        <v>1787</v>
      </c>
      <c r="D1346" s="192" t="s">
        <v>152</v>
      </c>
      <c r="E1346" s="193" t="s">
        <v>1788</v>
      </c>
      <c r="F1346" s="194" t="s">
        <v>1789</v>
      </c>
      <c r="G1346" s="195" t="s">
        <v>265</v>
      </c>
      <c r="H1346" s="196">
        <v>37.024000000000001</v>
      </c>
      <c r="I1346" s="197"/>
      <c r="J1346" s="198">
        <f>ROUND(I1346*H1346,2)</f>
        <v>0</v>
      </c>
      <c r="K1346" s="194" t="s">
        <v>156</v>
      </c>
      <c r="L1346" s="40"/>
      <c r="M1346" s="199" t="s">
        <v>1</v>
      </c>
      <c r="N1346" s="200" t="s">
        <v>41</v>
      </c>
      <c r="O1346" s="72"/>
      <c r="P1346" s="201">
        <f>O1346*H1346</f>
        <v>0</v>
      </c>
      <c r="Q1346" s="201">
        <v>1.1E-4</v>
      </c>
      <c r="R1346" s="201">
        <f>Q1346*H1346</f>
        <v>4.0726400000000006E-3</v>
      </c>
      <c r="S1346" s="201">
        <v>0</v>
      </c>
      <c r="T1346" s="202">
        <f>S1346*H1346</f>
        <v>0</v>
      </c>
      <c r="U1346" s="35"/>
      <c r="V1346" s="35"/>
      <c r="W1346" s="35"/>
      <c r="X1346" s="35"/>
      <c r="Y1346" s="35"/>
      <c r="Z1346" s="35"/>
      <c r="AA1346" s="35"/>
      <c r="AB1346" s="35"/>
      <c r="AC1346" s="35"/>
      <c r="AD1346" s="35"/>
      <c r="AE1346" s="35"/>
      <c r="AR1346" s="203" t="s">
        <v>350</v>
      </c>
      <c r="AT1346" s="203" t="s">
        <v>152</v>
      </c>
      <c r="AU1346" s="203" t="s">
        <v>85</v>
      </c>
      <c r="AY1346" s="18" t="s">
        <v>150</v>
      </c>
      <c r="BE1346" s="204">
        <f>IF(N1346="základní",J1346,0)</f>
        <v>0</v>
      </c>
      <c r="BF1346" s="204">
        <f>IF(N1346="snížená",J1346,0)</f>
        <v>0</v>
      </c>
      <c r="BG1346" s="204">
        <f>IF(N1346="zákl. přenesená",J1346,0)</f>
        <v>0</v>
      </c>
      <c r="BH1346" s="204">
        <f>IF(N1346="sníž. přenesená",J1346,0)</f>
        <v>0</v>
      </c>
      <c r="BI1346" s="204">
        <f>IF(N1346="nulová",J1346,0)</f>
        <v>0</v>
      </c>
      <c r="BJ1346" s="18" t="s">
        <v>83</v>
      </c>
      <c r="BK1346" s="204">
        <f>ROUND(I1346*H1346,2)</f>
        <v>0</v>
      </c>
      <c r="BL1346" s="18" t="s">
        <v>350</v>
      </c>
      <c r="BM1346" s="203" t="s">
        <v>1790</v>
      </c>
    </row>
    <row r="1347" spans="1:65" s="2" customFormat="1" ht="19.5">
      <c r="A1347" s="35"/>
      <c r="B1347" s="36"/>
      <c r="C1347" s="37"/>
      <c r="D1347" s="205" t="s">
        <v>159</v>
      </c>
      <c r="E1347" s="37"/>
      <c r="F1347" s="206" t="s">
        <v>1791</v>
      </c>
      <c r="G1347" s="37"/>
      <c r="H1347" s="37"/>
      <c r="I1347" s="207"/>
      <c r="J1347" s="37"/>
      <c r="K1347" s="37"/>
      <c r="L1347" s="40"/>
      <c r="M1347" s="208"/>
      <c r="N1347" s="209"/>
      <c r="O1347" s="72"/>
      <c r="P1347" s="72"/>
      <c r="Q1347" s="72"/>
      <c r="R1347" s="72"/>
      <c r="S1347" s="72"/>
      <c r="T1347" s="73"/>
      <c r="U1347" s="35"/>
      <c r="V1347" s="35"/>
      <c r="W1347" s="35"/>
      <c r="X1347" s="35"/>
      <c r="Y1347" s="35"/>
      <c r="Z1347" s="35"/>
      <c r="AA1347" s="35"/>
      <c r="AB1347" s="35"/>
      <c r="AC1347" s="35"/>
      <c r="AD1347" s="35"/>
      <c r="AE1347" s="35"/>
      <c r="AT1347" s="18" t="s">
        <v>159</v>
      </c>
      <c r="AU1347" s="18" t="s">
        <v>85</v>
      </c>
    </row>
    <row r="1348" spans="1:65" s="15" customFormat="1">
      <c r="B1348" s="236"/>
      <c r="C1348" s="237"/>
      <c r="D1348" s="205" t="s">
        <v>161</v>
      </c>
      <c r="E1348" s="238" t="s">
        <v>1</v>
      </c>
      <c r="F1348" s="239" t="s">
        <v>1746</v>
      </c>
      <c r="G1348" s="237"/>
      <c r="H1348" s="238" t="s">
        <v>1</v>
      </c>
      <c r="I1348" s="240"/>
      <c r="J1348" s="237"/>
      <c r="K1348" s="237"/>
      <c r="L1348" s="241"/>
      <c r="M1348" s="242"/>
      <c r="N1348" s="243"/>
      <c r="O1348" s="243"/>
      <c r="P1348" s="243"/>
      <c r="Q1348" s="243"/>
      <c r="R1348" s="243"/>
      <c r="S1348" s="243"/>
      <c r="T1348" s="244"/>
      <c r="AT1348" s="245" t="s">
        <v>161</v>
      </c>
      <c r="AU1348" s="245" t="s">
        <v>85</v>
      </c>
      <c r="AV1348" s="15" t="s">
        <v>83</v>
      </c>
      <c r="AW1348" s="15" t="s">
        <v>33</v>
      </c>
      <c r="AX1348" s="15" t="s">
        <v>76</v>
      </c>
      <c r="AY1348" s="245" t="s">
        <v>150</v>
      </c>
    </row>
    <row r="1349" spans="1:65" s="13" customFormat="1">
      <c r="B1349" s="210"/>
      <c r="C1349" s="211"/>
      <c r="D1349" s="205" t="s">
        <v>161</v>
      </c>
      <c r="E1349" s="212" t="s">
        <v>1</v>
      </c>
      <c r="F1349" s="213" t="s">
        <v>1766</v>
      </c>
      <c r="G1349" s="211"/>
      <c r="H1349" s="214">
        <v>1.736</v>
      </c>
      <c r="I1349" s="215"/>
      <c r="J1349" s="211"/>
      <c r="K1349" s="211"/>
      <c r="L1349" s="216"/>
      <c r="M1349" s="217"/>
      <c r="N1349" s="218"/>
      <c r="O1349" s="218"/>
      <c r="P1349" s="218"/>
      <c r="Q1349" s="218"/>
      <c r="R1349" s="218"/>
      <c r="S1349" s="218"/>
      <c r="T1349" s="219"/>
      <c r="AT1349" s="220" t="s">
        <v>161</v>
      </c>
      <c r="AU1349" s="220" t="s">
        <v>85</v>
      </c>
      <c r="AV1349" s="13" t="s">
        <v>85</v>
      </c>
      <c r="AW1349" s="13" t="s">
        <v>33</v>
      </c>
      <c r="AX1349" s="13" t="s">
        <v>76</v>
      </c>
      <c r="AY1349" s="220" t="s">
        <v>150</v>
      </c>
    </row>
    <row r="1350" spans="1:65" s="13" customFormat="1">
      <c r="B1350" s="210"/>
      <c r="C1350" s="211"/>
      <c r="D1350" s="205" t="s">
        <v>161</v>
      </c>
      <c r="E1350" s="212" t="s">
        <v>1</v>
      </c>
      <c r="F1350" s="213" t="s">
        <v>1767</v>
      </c>
      <c r="G1350" s="211"/>
      <c r="H1350" s="214">
        <v>1.1850000000000001</v>
      </c>
      <c r="I1350" s="215"/>
      <c r="J1350" s="211"/>
      <c r="K1350" s="211"/>
      <c r="L1350" s="216"/>
      <c r="M1350" s="217"/>
      <c r="N1350" s="218"/>
      <c r="O1350" s="218"/>
      <c r="P1350" s="218"/>
      <c r="Q1350" s="218"/>
      <c r="R1350" s="218"/>
      <c r="S1350" s="218"/>
      <c r="T1350" s="219"/>
      <c r="AT1350" s="220" t="s">
        <v>161</v>
      </c>
      <c r="AU1350" s="220" t="s">
        <v>85</v>
      </c>
      <c r="AV1350" s="13" t="s">
        <v>85</v>
      </c>
      <c r="AW1350" s="13" t="s">
        <v>33</v>
      </c>
      <c r="AX1350" s="13" t="s">
        <v>76</v>
      </c>
      <c r="AY1350" s="220" t="s">
        <v>150</v>
      </c>
    </row>
    <row r="1351" spans="1:65" s="13" customFormat="1">
      <c r="B1351" s="210"/>
      <c r="C1351" s="211"/>
      <c r="D1351" s="205" t="s">
        <v>161</v>
      </c>
      <c r="E1351" s="212" t="s">
        <v>1</v>
      </c>
      <c r="F1351" s="213" t="s">
        <v>1770</v>
      </c>
      <c r="G1351" s="211"/>
      <c r="H1351" s="214">
        <v>1.21</v>
      </c>
      <c r="I1351" s="215"/>
      <c r="J1351" s="211"/>
      <c r="K1351" s="211"/>
      <c r="L1351" s="216"/>
      <c r="M1351" s="217"/>
      <c r="N1351" s="218"/>
      <c r="O1351" s="218"/>
      <c r="P1351" s="218"/>
      <c r="Q1351" s="218"/>
      <c r="R1351" s="218"/>
      <c r="S1351" s="218"/>
      <c r="T1351" s="219"/>
      <c r="AT1351" s="220" t="s">
        <v>161</v>
      </c>
      <c r="AU1351" s="220" t="s">
        <v>85</v>
      </c>
      <c r="AV1351" s="13" t="s">
        <v>85</v>
      </c>
      <c r="AW1351" s="13" t="s">
        <v>33</v>
      </c>
      <c r="AX1351" s="13" t="s">
        <v>76</v>
      </c>
      <c r="AY1351" s="220" t="s">
        <v>150</v>
      </c>
    </row>
    <row r="1352" spans="1:65" s="13" customFormat="1">
      <c r="B1352" s="210"/>
      <c r="C1352" s="211"/>
      <c r="D1352" s="205" t="s">
        <v>161</v>
      </c>
      <c r="E1352" s="212" t="s">
        <v>1</v>
      </c>
      <c r="F1352" s="213" t="s">
        <v>1771</v>
      </c>
      <c r="G1352" s="211"/>
      <c r="H1352" s="214">
        <v>3.45</v>
      </c>
      <c r="I1352" s="215"/>
      <c r="J1352" s="211"/>
      <c r="K1352" s="211"/>
      <c r="L1352" s="216"/>
      <c r="M1352" s="217"/>
      <c r="N1352" s="218"/>
      <c r="O1352" s="218"/>
      <c r="P1352" s="218"/>
      <c r="Q1352" s="218"/>
      <c r="R1352" s="218"/>
      <c r="S1352" s="218"/>
      <c r="T1352" s="219"/>
      <c r="AT1352" s="220" t="s">
        <v>161</v>
      </c>
      <c r="AU1352" s="220" t="s">
        <v>85</v>
      </c>
      <c r="AV1352" s="13" t="s">
        <v>85</v>
      </c>
      <c r="AW1352" s="13" t="s">
        <v>33</v>
      </c>
      <c r="AX1352" s="13" t="s">
        <v>76</v>
      </c>
      <c r="AY1352" s="220" t="s">
        <v>150</v>
      </c>
    </row>
    <row r="1353" spans="1:65" s="13" customFormat="1">
      <c r="B1353" s="210"/>
      <c r="C1353" s="211"/>
      <c r="D1353" s="205" t="s">
        <v>161</v>
      </c>
      <c r="E1353" s="212" t="s">
        <v>1</v>
      </c>
      <c r="F1353" s="213" t="s">
        <v>1772</v>
      </c>
      <c r="G1353" s="211"/>
      <c r="H1353" s="214">
        <v>3.63</v>
      </c>
      <c r="I1353" s="215"/>
      <c r="J1353" s="211"/>
      <c r="K1353" s="211"/>
      <c r="L1353" s="216"/>
      <c r="M1353" s="217"/>
      <c r="N1353" s="218"/>
      <c r="O1353" s="218"/>
      <c r="P1353" s="218"/>
      <c r="Q1353" s="218"/>
      <c r="R1353" s="218"/>
      <c r="S1353" s="218"/>
      <c r="T1353" s="219"/>
      <c r="AT1353" s="220" t="s">
        <v>161</v>
      </c>
      <c r="AU1353" s="220" t="s">
        <v>85</v>
      </c>
      <c r="AV1353" s="13" t="s">
        <v>85</v>
      </c>
      <c r="AW1353" s="13" t="s">
        <v>33</v>
      </c>
      <c r="AX1353" s="13" t="s">
        <v>76</v>
      </c>
      <c r="AY1353" s="220" t="s">
        <v>150</v>
      </c>
    </row>
    <row r="1354" spans="1:65" s="13" customFormat="1">
      <c r="B1354" s="210"/>
      <c r="C1354" s="211"/>
      <c r="D1354" s="205" t="s">
        <v>161</v>
      </c>
      <c r="E1354" s="212" t="s">
        <v>1</v>
      </c>
      <c r="F1354" s="213" t="s">
        <v>1773</v>
      </c>
      <c r="G1354" s="211"/>
      <c r="H1354" s="214">
        <v>2.37</v>
      </c>
      <c r="I1354" s="215"/>
      <c r="J1354" s="211"/>
      <c r="K1354" s="211"/>
      <c r="L1354" s="216"/>
      <c r="M1354" s="217"/>
      <c r="N1354" s="218"/>
      <c r="O1354" s="218"/>
      <c r="P1354" s="218"/>
      <c r="Q1354" s="218"/>
      <c r="R1354" s="218"/>
      <c r="S1354" s="218"/>
      <c r="T1354" s="219"/>
      <c r="AT1354" s="220" t="s">
        <v>161</v>
      </c>
      <c r="AU1354" s="220" t="s">
        <v>85</v>
      </c>
      <c r="AV1354" s="13" t="s">
        <v>85</v>
      </c>
      <c r="AW1354" s="13" t="s">
        <v>33</v>
      </c>
      <c r="AX1354" s="13" t="s">
        <v>76</v>
      </c>
      <c r="AY1354" s="220" t="s">
        <v>150</v>
      </c>
    </row>
    <row r="1355" spans="1:65" s="13" customFormat="1">
      <c r="B1355" s="210"/>
      <c r="C1355" s="211"/>
      <c r="D1355" s="205" t="s">
        <v>161</v>
      </c>
      <c r="E1355" s="212" t="s">
        <v>1</v>
      </c>
      <c r="F1355" s="213" t="s">
        <v>1774</v>
      </c>
      <c r="G1355" s="211"/>
      <c r="H1355" s="214">
        <v>1.615</v>
      </c>
      <c r="I1355" s="215"/>
      <c r="J1355" s="211"/>
      <c r="K1355" s="211"/>
      <c r="L1355" s="216"/>
      <c r="M1355" s="217"/>
      <c r="N1355" s="218"/>
      <c r="O1355" s="218"/>
      <c r="P1355" s="218"/>
      <c r="Q1355" s="218"/>
      <c r="R1355" s="218"/>
      <c r="S1355" s="218"/>
      <c r="T1355" s="219"/>
      <c r="AT1355" s="220" t="s">
        <v>161</v>
      </c>
      <c r="AU1355" s="220" t="s">
        <v>85</v>
      </c>
      <c r="AV1355" s="13" t="s">
        <v>85</v>
      </c>
      <c r="AW1355" s="13" t="s">
        <v>33</v>
      </c>
      <c r="AX1355" s="13" t="s">
        <v>76</v>
      </c>
      <c r="AY1355" s="220" t="s">
        <v>150</v>
      </c>
    </row>
    <row r="1356" spans="1:65" s="13" customFormat="1">
      <c r="B1356" s="210"/>
      <c r="C1356" s="211"/>
      <c r="D1356" s="205" t="s">
        <v>161</v>
      </c>
      <c r="E1356" s="212" t="s">
        <v>1</v>
      </c>
      <c r="F1356" s="213" t="s">
        <v>1775</v>
      </c>
      <c r="G1356" s="211"/>
      <c r="H1356" s="214">
        <v>3.07</v>
      </c>
      <c r="I1356" s="215"/>
      <c r="J1356" s="211"/>
      <c r="K1356" s="211"/>
      <c r="L1356" s="216"/>
      <c r="M1356" s="217"/>
      <c r="N1356" s="218"/>
      <c r="O1356" s="218"/>
      <c r="P1356" s="218"/>
      <c r="Q1356" s="218"/>
      <c r="R1356" s="218"/>
      <c r="S1356" s="218"/>
      <c r="T1356" s="219"/>
      <c r="AT1356" s="220" t="s">
        <v>161</v>
      </c>
      <c r="AU1356" s="220" t="s">
        <v>85</v>
      </c>
      <c r="AV1356" s="13" t="s">
        <v>85</v>
      </c>
      <c r="AW1356" s="13" t="s">
        <v>33</v>
      </c>
      <c r="AX1356" s="13" t="s">
        <v>76</v>
      </c>
      <c r="AY1356" s="220" t="s">
        <v>150</v>
      </c>
    </row>
    <row r="1357" spans="1:65" s="13" customFormat="1">
      <c r="B1357" s="210"/>
      <c r="C1357" s="211"/>
      <c r="D1357" s="205" t="s">
        <v>161</v>
      </c>
      <c r="E1357" s="212" t="s">
        <v>1</v>
      </c>
      <c r="F1357" s="213" t="s">
        <v>1776</v>
      </c>
      <c r="G1357" s="211"/>
      <c r="H1357" s="214">
        <v>1.21</v>
      </c>
      <c r="I1357" s="215"/>
      <c r="J1357" s="211"/>
      <c r="K1357" s="211"/>
      <c r="L1357" s="216"/>
      <c r="M1357" s="217"/>
      <c r="N1357" s="218"/>
      <c r="O1357" s="218"/>
      <c r="P1357" s="218"/>
      <c r="Q1357" s="218"/>
      <c r="R1357" s="218"/>
      <c r="S1357" s="218"/>
      <c r="T1357" s="219"/>
      <c r="AT1357" s="220" t="s">
        <v>161</v>
      </c>
      <c r="AU1357" s="220" t="s">
        <v>85</v>
      </c>
      <c r="AV1357" s="13" t="s">
        <v>85</v>
      </c>
      <c r="AW1357" s="13" t="s">
        <v>33</v>
      </c>
      <c r="AX1357" s="13" t="s">
        <v>76</v>
      </c>
      <c r="AY1357" s="220" t="s">
        <v>150</v>
      </c>
    </row>
    <row r="1358" spans="1:65" s="13" customFormat="1">
      <c r="B1358" s="210"/>
      <c r="C1358" s="211"/>
      <c r="D1358" s="205" t="s">
        <v>161</v>
      </c>
      <c r="E1358" s="212" t="s">
        <v>1</v>
      </c>
      <c r="F1358" s="213" t="s">
        <v>1777</v>
      </c>
      <c r="G1358" s="211"/>
      <c r="H1358" s="214">
        <v>1.615</v>
      </c>
      <c r="I1358" s="215"/>
      <c r="J1358" s="211"/>
      <c r="K1358" s="211"/>
      <c r="L1358" s="216"/>
      <c r="M1358" s="217"/>
      <c r="N1358" s="218"/>
      <c r="O1358" s="218"/>
      <c r="P1358" s="218"/>
      <c r="Q1358" s="218"/>
      <c r="R1358" s="218"/>
      <c r="S1358" s="218"/>
      <c r="T1358" s="219"/>
      <c r="AT1358" s="220" t="s">
        <v>161</v>
      </c>
      <c r="AU1358" s="220" t="s">
        <v>85</v>
      </c>
      <c r="AV1358" s="13" t="s">
        <v>85</v>
      </c>
      <c r="AW1358" s="13" t="s">
        <v>33</v>
      </c>
      <c r="AX1358" s="13" t="s">
        <v>76</v>
      </c>
      <c r="AY1358" s="220" t="s">
        <v>150</v>
      </c>
    </row>
    <row r="1359" spans="1:65" s="15" customFormat="1">
      <c r="B1359" s="236"/>
      <c r="C1359" s="237"/>
      <c r="D1359" s="205" t="s">
        <v>161</v>
      </c>
      <c r="E1359" s="238" t="s">
        <v>1</v>
      </c>
      <c r="F1359" s="239" t="s">
        <v>668</v>
      </c>
      <c r="G1359" s="237"/>
      <c r="H1359" s="238" t="s">
        <v>1</v>
      </c>
      <c r="I1359" s="240"/>
      <c r="J1359" s="237"/>
      <c r="K1359" s="237"/>
      <c r="L1359" s="241"/>
      <c r="M1359" s="242"/>
      <c r="N1359" s="243"/>
      <c r="O1359" s="243"/>
      <c r="P1359" s="243"/>
      <c r="Q1359" s="243"/>
      <c r="R1359" s="243"/>
      <c r="S1359" s="243"/>
      <c r="T1359" s="244"/>
      <c r="AT1359" s="245" t="s">
        <v>161</v>
      </c>
      <c r="AU1359" s="245" t="s">
        <v>85</v>
      </c>
      <c r="AV1359" s="15" t="s">
        <v>83</v>
      </c>
      <c r="AW1359" s="15" t="s">
        <v>33</v>
      </c>
      <c r="AX1359" s="15" t="s">
        <v>76</v>
      </c>
      <c r="AY1359" s="245" t="s">
        <v>150</v>
      </c>
    </row>
    <row r="1360" spans="1:65" s="13" customFormat="1">
      <c r="B1360" s="210"/>
      <c r="C1360" s="211"/>
      <c r="D1360" s="205" t="s">
        <v>161</v>
      </c>
      <c r="E1360" s="212" t="s">
        <v>1</v>
      </c>
      <c r="F1360" s="213" t="s">
        <v>1771</v>
      </c>
      <c r="G1360" s="211"/>
      <c r="H1360" s="214">
        <v>3.45</v>
      </c>
      <c r="I1360" s="215"/>
      <c r="J1360" s="211"/>
      <c r="K1360" s="211"/>
      <c r="L1360" s="216"/>
      <c r="M1360" s="217"/>
      <c r="N1360" s="218"/>
      <c r="O1360" s="218"/>
      <c r="P1360" s="218"/>
      <c r="Q1360" s="218"/>
      <c r="R1360" s="218"/>
      <c r="S1360" s="218"/>
      <c r="T1360" s="219"/>
      <c r="AT1360" s="220" t="s">
        <v>161</v>
      </c>
      <c r="AU1360" s="220" t="s">
        <v>85</v>
      </c>
      <c r="AV1360" s="13" t="s">
        <v>85</v>
      </c>
      <c r="AW1360" s="13" t="s">
        <v>33</v>
      </c>
      <c r="AX1360" s="13" t="s">
        <v>76</v>
      </c>
      <c r="AY1360" s="220" t="s">
        <v>150</v>
      </c>
    </row>
    <row r="1361" spans="1:65" s="13" customFormat="1">
      <c r="B1361" s="210"/>
      <c r="C1361" s="211"/>
      <c r="D1361" s="205" t="s">
        <v>161</v>
      </c>
      <c r="E1361" s="212" t="s">
        <v>1</v>
      </c>
      <c r="F1361" s="213" t="s">
        <v>1778</v>
      </c>
      <c r="G1361" s="211"/>
      <c r="H1361" s="214">
        <v>3.5249999999999999</v>
      </c>
      <c r="I1361" s="215"/>
      <c r="J1361" s="211"/>
      <c r="K1361" s="211"/>
      <c r="L1361" s="216"/>
      <c r="M1361" s="217"/>
      <c r="N1361" s="218"/>
      <c r="O1361" s="218"/>
      <c r="P1361" s="218"/>
      <c r="Q1361" s="218"/>
      <c r="R1361" s="218"/>
      <c r="S1361" s="218"/>
      <c r="T1361" s="219"/>
      <c r="AT1361" s="220" t="s">
        <v>161</v>
      </c>
      <c r="AU1361" s="220" t="s">
        <v>85</v>
      </c>
      <c r="AV1361" s="13" t="s">
        <v>85</v>
      </c>
      <c r="AW1361" s="13" t="s">
        <v>33</v>
      </c>
      <c r="AX1361" s="13" t="s">
        <v>76</v>
      </c>
      <c r="AY1361" s="220" t="s">
        <v>150</v>
      </c>
    </row>
    <row r="1362" spans="1:65" s="13" customFormat="1">
      <c r="B1362" s="210"/>
      <c r="C1362" s="211"/>
      <c r="D1362" s="205" t="s">
        <v>161</v>
      </c>
      <c r="E1362" s="212" t="s">
        <v>1</v>
      </c>
      <c r="F1362" s="213" t="s">
        <v>1779</v>
      </c>
      <c r="G1362" s="211"/>
      <c r="H1362" s="214">
        <v>3.6</v>
      </c>
      <c r="I1362" s="215"/>
      <c r="J1362" s="211"/>
      <c r="K1362" s="211"/>
      <c r="L1362" s="216"/>
      <c r="M1362" s="217"/>
      <c r="N1362" s="218"/>
      <c r="O1362" s="218"/>
      <c r="P1362" s="218"/>
      <c r="Q1362" s="218"/>
      <c r="R1362" s="218"/>
      <c r="S1362" s="218"/>
      <c r="T1362" s="219"/>
      <c r="AT1362" s="220" t="s">
        <v>161</v>
      </c>
      <c r="AU1362" s="220" t="s">
        <v>85</v>
      </c>
      <c r="AV1362" s="13" t="s">
        <v>85</v>
      </c>
      <c r="AW1362" s="13" t="s">
        <v>33</v>
      </c>
      <c r="AX1362" s="13" t="s">
        <v>76</v>
      </c>
      <c r="AY1362" s="220" t="s">
        <v>150</v>
      </c>
    </row>
    <row r="1363" spans="1:65" s="13" customFormat="1">
      <c r="B1363" s="210"/>
      <c r="C1363" s="211"/>
      <c r="D1363" s="205" t="s">
        <v>161</v>
      </c>
      <c r="E1363" s="212" t="s">
        <v>1</v>
      </c>
      <c r="F1363" s="213" t="s">
        <v>1780</v>
      </c>
      <c r="G1363" s="211"/>
      <c r="H1363" s="214">
        <v>2.4449999999999998</v>
      </c>
      <c r="I1363" s="215"/>
      <c r="J1363" s="211"/>
      <c r="K1363" s="211"/>
      <c r="L1363" s="216"/>
      <c r="M1363" s="217"/>
      <c r="N1363" s="218"/>
      <c r="O1363" s="218"/>
      <c r="P1363" s="218"/>
      <c r="Q1363" s="218"/>
      <c r="R1363" s="218"/>
      <c r="S1363" s="218"/>
      <c r="T1363" s="219"/>
      <c r="AT1363" s="220" t="s">
        <v>161</v>
      </c>
      <c r="AU1363" s="220" t="s">
        <v>85</v>
      </c>
      <c r="AV1363" s="13" t="s">
        <v>85</v>
      </c>
      <c r="AW1363" s="13" t="s">
        <v>33</v>
      </c>
      <c r="AX1363" s="13" t="s">
        <v>76</v>
      </c>
      <c r="AY1363" s="220" t="s">
        <v>150</v>
      </c>
    </row>
    <row r="1364" spans="1:65" s="13" customFormat="1">
      <c r="B1364" s="210"/>
      <c r="C1364" s="211"/>
      <c r="D1364" s="205" t="s">
        <v>161</v>
      </c>
      <c r="E1364" s="212" t="s">
        <v>1</v>
      </c>
      <c r="F1364" s="213" t="s">
        <v>1770</v>
      </c>
      <c r="G1364" s="211"/>
      <c r="H1364" s="214">
        <v>1.21</v>
      </c>
      <c r="I1364" s="215"/>
      <c r="J1364" s="211"/>
      <c r="K1364" s="211"/>
      <c r="L1364" s="216"/>
      <c r="M1364" s="217"/>
      <c r="N1364" s="218"/>
      <c r="O1364" s="218"/>
      <c r="P1364" s="218"/>
      <c r="Q1364" s="218"/>
      <c r="R1364" s="218"/>
      <c r="S1364" s="218"/>
      <c r="T1364" s="219"/>
      <c r="AT1364" s="220" t="s">
        <v>161</v>
      </c>
      <c r="AU1364" s="220" t="s">
        <v>85</v>
      </c>
      <c r="AV1364" s="13" t="s">
        <v>85</v>
      </c>
      <c r="AW1364" s="13" t="s">
        <v>33</v>
      </c>
      <c r="AX1364" s="13" t="s">
        <v>76</v>
      </c>
      <c r="AY1364" s="220" t="s">
        <v>150</v>
      </c>
    </row>
    <row r="1365" spans="1:65" s="13" customFormat="1">
      <c r="B1365" s="210"/>
      <c r="C1365" s="211"/>
      <c r="D1365" s="205" t="s">
        <v>161</v>
      </c>
      <c r="E1365" s="212" t="s">
        <v>1</v>
      </c>
      <c r="F1365" s="213" t="s">
        <v>1781</v>
      </c>
      <c r="G1365" s="211"/>
      <c r="H1365" s="214">
        <v>1.7030000000000001</v>
      </c>
      <c r="I1365" s="215"/>
      <c r="J1365" s="211"/>
      <c r="K1365" s="211"/>
      <c r="L1365" s="216"/>
      <c r="M1365" s="217"/>
      <c r="N1365" s="218"/>
      <c r="O1365" s="218"/>
      <c r="P1365" s="218"/>
      <c r="Q1365" s="218"/>
      <c r="R1365" s="218"/>
      <c r="S1365" s="218"/>
      <c r="T1365" s="219"/>
      <c r="AT1365" s="220" t="s">
        <v>161</v>
      </c>
      <c r="AU1365" s="220" t="s">
        <v>85</v>
      </c>
      <c r="AV1365" s="13" t="s">
        <v>85</v>
      </c>
      <c r="AW1365" s="13" t="s">
        <v>33</v>
      </c>
      <c r="AX1365" s="13" t="s">
        <v>76</v>
      </c>
      <c r="AY1365" s="220" t="s">
        <v>150</v>
      </c>
    </row>
    <row r="1366" spans="1:65" s="14" customFormat="1">
      <c r="B1366" s="221"/>
      <c r="C1366" s="222"/>
      <c r="D1366" s="205" t="s">
        <v>161</v>
      </c>
      <c r="E1366" s="223" t="s">
        <v>1</v>
      </c>
      <c r="F1366" s="224" t="s">
        <v>163</v>
      </c>
      <c r="G1366" s="222"/>
      <c r="H1366" s="225">
        <v>37.024000000000001</v>
      </c>
      <c r="I1366" s="226"/>
      <c r="J1366" s="222"/>
      <c r="K1366" s="222"/>
      <c r="L1366" s="227"/>
      <c r="M1366" s="228"/>
      <c r="N1366" s="229"/>
      <c r="O1366" s="229"/>
      <c r="P1366" s="229"/>
      <c r="Q1366" s="229"/>
      <c r="R1366" s="229"/>
      <c r="S1366" s="229"/>
      <c r="T1366" s="230"/>
      <c r="AT1366" s="231" t="s">
        <v>161</v>
      </c>
      <c r="AU1366" s="231" t="s">
        <v>85</v>
      </c>
      <c r="AV1366" s="14" t="s">
        <v>157</v>
      </c>
      <c r="AW1366" s="14" t="s">
        <v>33</v>
      </c>
      <c r="AX1366" s="14" t="s">
        <v>83</v>
      </c>
      <c r="AY1366" s="231" t="s">
        <v>150</v>
      </c>
    </row>
    <row r="1367" spans="1:65" s="2" customFormat="1" ht="24.2" customHeight="1">
      <c r="A1367" s="35"/>
      <c r="B1367" s="36"/>
      <c r="C1367" s="192" t="s">
        <v>1792</v>
      </c>
      <c r="D1367" s="192" t="s">
        <v>152</v>
      </c>
      <c r="E1367" s="193" t="s">
        <v>1793</v>
      </c>
      <c r="F1367" s="194" t="s">
        <v>1794</v>
      </c>
      <c r="G1367" s="195" t="s">
        <v>265</v>
      </c>
      <c r="H1367" s="196">
        <v>42.643999999999998</v>
      </c>
      <c r="I1367" s="197"/>
      <c r="J1367" s="198">
        <f>ROUND(I1367*H1367,2)</f>
        <v>0</v>
      </c>
      <c r="K1367" s="194" t="s">
        <v>156</v>
      </c>
      <c r="L1367" s="40"/>
      <c r="M1367" s="199" t="s">
        <v>1</v>
      </c>
      <c r="N1367" s="200" t="s">
        <v>41</v>
      </c>
      <c r="O1367" s="72"/>
      <c r="P1367" s="201">
        <f>O1367*H1367</f>
        <v>0</v>
      </c>
      <c r="Q1367" s="201">
        <v>1.3999999999999999E-4</v>
      </c>
      <c r="R1367" s="201">
        <f>Q1367*H1367</f>
        <v>5.9701599999999995E-3</v>
      </c>
      <c r="S1367" s="201">
        <v>0</v>
      </c>
      <c r="T1367" s="202">
        <f>S1367*H1367</f>
        <v>0</v>
      </c>
      <c r="U1367" s="35"/>
      <c r="V1367" s="35"/>
      <c r="W1367" s="35"/>
      <c r="X1367" s="35"/>
      <c r="Y1367" s="35"/>
      <c r="Z1367" s="35"/>
      <c r="AA1367" s="35"/>
      <c r="AB1367" s="35"/>
      <c r="AC1367" s="35"/>
      <c r="AD1367" s="35"/>
      <c r="AE1367" s="35"/>
      <c r="AR1367" s="203" t="s">
        <v>350</v>
      </c>
      <c r="AT1367" s="203" t="s">
        <v>152</v>
      </c>
      <c r="AU1367" s="203" t="s">
        <v>85</v>
      </c>
      <c r="AY1367" s="18" t="s">
        <v>150</v>
      </c>
      <c r="BE1367" s="204">
        <f>IF(N1367="základní",J1367,0)</f>
        <v>0</v>
      </c>
      <c r="BF1367" s="204">
        <f>IF(N1367="snížená",J1367,0)</f>
        <v>0</v>
      </c>
      <c r="BG1367" s="204">
        <f>IF(N1367="zákl. přenesená",J1367,0)</f>
        <v>0</v>
      </c>
      <c r="BH1367" s="204">
        <f>IF(N1367="sníž. přenesená",J1367,0)</f>
        <v>0</v>
      </c>
      <c r="BI1367" s="204">
        <f>IF(N1367="nulová",J1367,0)</f>
        <v>0</v>
      </c>
      <c r="BJ1367" s="18" t="s">
        <v>83</v>
      </c>
      <c r="BK1367" s="204">
        <f>ROUND(I1367*H1367,2)</f>
        <v>0</v>
      </c>
      <c r="BL1367" s="18" t="s">
        <v>350</v>
      </c>
      <c r="BM1367" s="203" t="s">
        <v>1795</v>
      </c>
    </row>
    <row r="1368" spans="1:65" s="2" customFormat="1">
      <c r="A1368" s="35"/>
      <c r="B1368" s="36"/>
      <c r="C1368" s="37"/>
      <c r="D1368" s="205" t="s">
        <v>159</v>
      </c>
      <c r="E1368" s="37"/>
      <c r="F1368" s="206" t="s">
        <v>1796</v>
      </c>
      <c r="G1368" s="37"/>
      <c r="H1368" s="37"/>
      <c r="I1368" s="207"/>
      <c r="J1368" s="37"/>
      <c r="K1368" s="37"/>
      <c r="L1368" s="40"/>
      <c r="M1368" s="208"/>
      <c r="N1368" s="209"/>
      <c r="O1368" s="72"/>
      <c r="P1368" s="72"/>
      <c r="Q1368" s="72"/>
      <c r="R1368" s="72"/>
      <c r="S1368" s="72"/>
      <c r="T1368" s="73"/>
      <c r="U1368" s="35"/>
      <c r="V1368" s="35"/>
      <c r="W1368" s="35"/>
      <c r="X1368" s="35"/>
      <c r="Y1368" s="35"/>
      <c r="Z1368" s="35"/>
      <c r="AA1368" s="35"/>
      <c r="AB1368" s="35"/>
      <c r="AC1368" s="35"/>
      <c r="AD1368" s="35"/>
      <c r="AE1368" s="35"/>
      <c r="AT1368" s="18" t="s">
        <v>159</v>
      </c>
      <c r="AU1368" s="18" t="s">
        <v>85</v>
      </c>
    </row>
    <row r="1369" spans="1:65" s="2" customFormat="1" ht="24.2" customHeight="1">
      <c r="A1369" s="35"/>
      <c r="B1369" s="36"/>
      <c r="C1369" s="192" t="s">
        <v>1797</v>
      </c>
      <c r="D1369" s="192" t="s">
        <v>152</v>
      </c>
      <c r="E1369" s="193" t="s">
        <v>1798</v>
      </c>
      <c r="F1369" s="194" t="s">
        <v>1799</v>
      </c>
      <c r="G1369" s="195" t="s">
        <v>265</v>
      </c>
      <c r="H1369" s="196">
        <v>42.643999999999998</v>
      </c>
      <c r="I1369" s="197"/>
      <c r="J1369" s="198">
        <f>ROUND(I1369*H1369,2)</f>
        <v>0</v>
      </c>
      <c r="K1369" s="194" t="s">
        <v>156</v>
      </c>
      <c r="L1369" s="40"/>
      <c r="M1369" s="199" t="s">
        <v>1</v>
      </c>
      <c r="N1369" s="200" t="s">
        <v>41</v>
      </c>
      <c r="O1369" s="72"/>
      <c r="P1369" s="201">
        <f>O1369*H1369</f>
        <v>0</v>
      </c>
      <c r="Q1369" s="201">
        <v>1.2E-4</v>
      </c>
      <c r="R1369" s="201">
        <f>Q1369*H1369</f>
        <v>5.1172800000000001E-3</v>
      </c>
      <c r="S1369" s="201">
        <v>0</v>
      </c>
      <c r="T1369" s="202">
        <f>S1369*H1369</f>
        <v>0</v>
      </c>
      <c r="U1369" s="35"/>
      <c r="V1369" s="35"/>
      <c r="W1369" s="35"/>
      <c r="X1369" s="35"/>
      <c r="Y1369" s="35"/>
      <c r="Z1369" s="35"/>
      <c r="AA1369" s="35"/>
      <c r="AB1369" s="35"/>
      <c r="AC1369" s="35"/>
      <c r="AD1369" s="35"/>
      <c r="AE1369" s="35"/>
      <c r="AR1369" s="203" t="s">
        <v>350</v>
      </c>
      <c r="AT1369" s="203" t="s">
        <v>152</v>
      </c>
      <c r="AU1369" s="203" t="s">
        <v>85</v>
      </c>
      <c r="AY1369" s="18" t="s">
        <v>150</v>
      </c>
      <c r="BE1369" s="204">
        <f>IF(N1369="základní",J1369,0)</f>
        <v>0</v>
      </c>
      <c r="BF1369" s="204">
        <f>IF(N1369="snížená",J1369,0)</f>
        <v>0</v>
      </c>
      <c r="BG1369" s="204">
        <f>IF(N1369="zákl. přenesená",J1369,0)</f>
        <v>0</v>
      </c>
      <c r="BH1369" s="204">
        <f>IF(N1369="sníž. přenesená",J1369,0)</f>
        <v>0</v>
      </c>
      <c r="BI1369" s="204">
        <f>IF(N1369="nulová",J1369,0)</f>
        <v>0</v>
      </c>
      <c r="BJ1369" s="18" t="s">
        <v>83</v>
      </c>
      <c r="BK1369" s="204">
        <f>ROUND(I1369*H1369,2)</f>
        <v>0</v>
      </c>
      <c r="BL1369" s="18" t="s">
        <v>350</v>
      </c>
      <c r="BM1369" s="203" t="s">
        <v>1800</v>
      </c>
    </row>
    <row r="1370" spans="1:65" s="2" customFormat="1" ht="19.5">
      <c r="A1370" s="35"/>
      <c r="B1370" s="36"/>
      <c r="C1370" s="37"/>
      <c r="D1370" s="205" t="s">
        <v>159</v>
      </c>
      <c r="E1370" s="37"/>
      <c r="F1370" s="206" t="s">
        <v>1801</v>
      </c>
      <c r="G1370" s="37"/>
      <c r="H1370" s="37"/>
      <c r="I1370" s="207"/>
      <c r="J1370" s="37"/>
      <c r="K1370" s="37"/>
      <c r="L1370" s="40"/>
      <c r="M1370" s="208"/>
      <c r="N1370" s="209"/>
      <c r="O1370" s="72"/>
      <c r="P1370" s="72"/>
      <c r="Q1370" s="72"/>
      <c r="R1370" s="72"/>
      <c r="S1370" s="72"/>
      <c r="T1370" s="73"/>
      <c r="U1370" s="35"/>
      <c r="V1370" s="35"/>
      <c r="W1370" s="35"/>
      <c r="X1370" s="35"/>
      <c r="Y1370" s="35"/>
      <c r="Z1370" s="35"/>
      <c r="AA1370" s="35"/>
      <c r="AB1370" s="35"/>
      <c r="AC1370" s="35"/>
      <c r="AD1370" s="35"/>
      <c r="AE1370" s="35"/>
      <c r="AT1370" s="18" t="s">
        <v>159</v>
      </c>
      <c r="AU1370" s="18" t="s">
        <v>85</v>
      </c>
    </row>
    <row r="1371" spans="1:65" s="2" customFormat="1" ht="24.2" customHeight="1">
      <c r="A1371" s="35"/>
      <c r="B1371" s="36"/>
      <c r="C1371" s="192" t="s">
        <v>1802</v>
      </c>
      <c r="D1371" s="192" t="s">
        <v>152</v>
      </c>
      <c r="E1371" s="193" t="s">
        <v>1803</v>
      </c>
      <c r="F1371" s="194" t="s">
        <v>1804</v>
      </c>
      <c r="G1371" s="195" t="s">
        <v>265</v>
      </c>
      <c r="H1371" s="196">
        <v>42.643999999999998</v>
      </c>
      <c r="I1371" s="197"/>
      <c r="J1371" s="198">
        <f>ROUND(I1371*H1371,2)</f>
        <v>0</v>
      </c>
      <c r="K1371" s="194" t="s">
        <v>156</v>
      </c>
      <c r="L1371" s="40"/>
      <c r="M1371" s="199" t="s">
        <v>1</v>
      </c>
      <c r="N1371" s="200" t="s">
        <v>41</v>
      </c>
      <c r="O1371" s="72"/>
      <c r="P1371" s="201">
        <f>O1371*H1371</f>
        <v>0</v>
      </c>
      <c r="Q1371" s="201">
        <v>1.2E-4</v>
      </c>
      <c r="R1371" s="201">
        <f>Q1371*H1371</f>
        <v>5.1172800000000001E-3</v>
      </c>
      <c r="S1371" s="201">
        <v>0</v>
      </c>
      <c r="T1371" s="202">
        <f>S1371*H1371</f>
        <v>0</v>
      </c>
      <c r="U1371" s="35"/>
      <c r="V1371" s="35"/>
      <c r="W1371" s="35"/>
      <c r="X1371" s="35"/>
      <c r="Y1371" s="35"/>
      <c r="Z1371" s="35"/>
      <c r="AA1371" s="35"/>
      <c r="AB1371" s="35"/>
      <c r="AC1371" s="35"/>
      <c r="AD1371" s="35"/>
      <c r="AE1371" s="35"/>
      <c r="AR1371" s="203" t="s">
        <v>350</v>
      </c>
      <c r="AT1371" s="203" t="s">
        <v>152</v>
      </c>
      <c r="AU1371" s="203" t="s">
        <v>85</v>
      </c>
      <c r="AY1371" s="18" t="s">
        <v>150</v>
      </c>
      <c r="BE1371" s="204">
        <f>IF(N1371="základní",J1371,0)</f>
        <v>0</v>
      </c>
      <c r="BF1371" s="204">
        <f>IF(N1371="snížená",J1371,0)</f>
        <v>0</v>
      </c>
      <c r="BG1371" s="204">
        <f>IF(N1371="zákl. přenesená",J1371,0)</f>
        <v>0</v>
      </c>
      <c r="BH1371" s="204">
        <f>IF(N1371="sníž. přenesená",J1371,0)</f>
        <v>0</v>
      </c>
      <c r="BI1371" s="204">
        <f>IF(N1371="nulová",J1371,0)</f>
        <v>0</v>
      </c>
      <c r="BJ1371" s="18" t="s">
        <v>83</v>
      </c>
      <c r="BK1371" s="204">
        <f>ROUND(I1371*H1371,2)</f>
        <v>0</v>
      </c>
      <c r="BL1371" s="18" t="s">
        <v>350</v>
      </c>
      <c r="BM1371" s="203" t="s">
        <v>1805</v>
      </c>
    </row>
    <row r="1372" spans="1:65" s="2" customFormat="1" ht="19.5">
      <c r="A1372" s="35"/>
      <c r="B1372" s="36"/>
      <c r="C1372" s="37"/>
      <c r="D1372" s="205" t="s">
        <v>159</v>
      </c>
      <c r="E1372" s="37"/>
      <c r="F1372" s="206" t="s">
        <v>1806</v>
      </c>
      <c r="G1372" s="37"/>
      <c r="H1372" s="37"/>
      <c r="I1372" s="207"/>
      <c r="J1372" s="37"/>
      <c r="K1372" s="37"/>
      <c r="L1372" s="40"/>
      <c r="M1372" s="208"/>
      <c r="N1372" s="209"/>
      <c r="O1372" s="72"/>
      <c r="P1372" s="72"/>
      <c r="Q1372" s="72"/>
      <c r="R1372" s="72"/>
      <c r="S1372" s="72"/>
      <c r="T1372" s="73"/>
      <c r="U1372" s="35"/>
      <c r="V1372" s="35"/>
      <c r="W1372" s="35"/>
      <c r="X1372" s="35"/>
      <c r="Y1372" s="35"/>
      <c r="Z1372" s="35"/>
      <c r="AA1372" s="35"/>
      <c r="AB1372" s="35"/>
      <c r="AC1372" s="35"/>
      <c r="AD1372" s="35"/>
      <c r="AE1372" s="35"/>
      <c r="AT1372" s="18" t="s">
        <v>159</v>
      </c>
      <c r="AU1372" s="18" t="s">
        <v>85</v>
      </c>
    </row>
    <row r="1373" spans="1:65" s="12" customFormat="1" ht="22.9" customHeight="1">
      <c r="B1373" s="176"/>
      <c r="C1373" s="177"/>
      <c r="D1373" s="178" t="s">
        <v>75</v>
      </c>
      <c r="E1373" s="190" t="s">
        <v>1807</v>
      </c>
      <c r="F1373" s="190" t="s">
        <v>1808</v>
      </c>
      <c r="G1373" s="177"/>
      <c r="H1373" s="177"/>
      <c r="I1373" s="180"/>
      <c r="J1373" s="191">
        <f>BK1373</f>
        <v>0</v>
      </c>
      <c r="K1373" s="177"/>
      <c r="L1373" s="182"/>
      <c r="M1373" s="183"/>
      <c r="N1373" s="184"/>
      <c r="O1373" s="184"/>
      <c r="P1373" s="185">
        <f>SUM(P1374:P1506)</f>
        <v>0</v>
      </c>
      <c r="Q1373" s="184"/>
      <c r="R1373" s="185">
        <f>SUM(R1374:R1506)</f>
        <v>3.4405996599999997</v>
      </c>
      <c r="S1373" s="184"/>
      <c r="T1373" s="186">
        <f>SUM(T1374:T1506)</f>
        <v>0.77234919000000002</v>
      </c>
      <c r="AR1373" s="187" t="s">
        <v>85</v>
      </c>
      <c r="AT1373" s="188" t="s">
        <v>75</v>
      </c>
      <c r="AU1373" s="188" t="s">
        <v>83</v>
      </c>
      <c r="AY1373" s="187" t="s">
        <v>150</v>
      </c>
      <c r="BK1373" s="189">
        <f>SUM(BK1374:BK1506)</f>
        <v>0</v>
      </c>
    </row>
    <row r="1374" spans="1:65" s="2" customFormat="1" ht="24.2" customHeight="1">
      <c r="A1374" s="35"/>
      <c r="B1374" s="36"/>
      <c r="C1374" s="192" t="s">
        <v>1809</v>
      </c>
      <c r="D1374" s="192" t="s">
        <v>152</v>
      </c>
      <c r="E1374" s="193" t="s">
        <v>1810</v>
      </c>
      <c r="F1374" s="194" t="s">
        <v>1811</v>
      </c>
      <c r="G1374" s="195" t="s">
        <v>265</v>
      </c>
      <c r="H1374" s="196">
        <v>1185.7159999999999</v>
      </c>
      <c r="I1374" s="197"/>
      <c r="J1374" s="198">
        <f>ROUND(I1374*H1374,2)</f>
        <v>0</v>
      </c>
      <c r="K1374" s="194" t="s">
        <v>156</v>
      </c>
      <c r="L1374" s="40"/>
      <c r="M1374" s="199" t="s">
        <v>1</v>
      </c>
      <c r="N1374" s="200" t="s">
        <v>41</v>
      </c>
      <c r="O1374" s="72"/>
      <c r="P1374" s="201">
        <f>O1374*H1374</f>
        <v>0</v>
      </c>
      <c r="Q1374" s="201">
        <v>0</v>
      </c>
      <c r="R1374" s="201">
        <f>Q1374*H1374</f>
        <v>0</v>
      </c>
      <c r="S1374" s="201">
        <v>0</v>
      </c>
      <c r="T1374" s="202">
        <f>S1374*H1374</f>
        <v>0</v>
      </c>
      <c r="U1374" s="35"/>
      <c r="V1374" s="35"/>
      <c r="W1374" s="35"/>
      <c r="X1374" s="35"/>
      <c r="Y1374" s="35"/>
      <c r="Z1374" s="35"/>
      <c r="AA1374" s="35"/>
      <c r="AB1374" s="35"/>
      <c r="AC1374" s="35"/>
      <c r="AD1374" s="35"/>
      <c r="AE1374" s="35"/>
      <c r="AR1374" s="203" t="s">
        <v>350</v>
      </c>
      <c r="AT1374" s="203" t="s">
        <v>152</v>
      </c>
      <c r="AU1374" s="203" t="s">
        <v>85</v>
      </c>
      <c r="AY1374" s="18" t="s">
        <v>150</v>
      </c>
      <c r="BE1374" s="204">
        <f>IF(N1374="základní",J1374,0)</f>
        <v>0</v>
      </c>
      <c r="BF1374" s="204">
        <f>IF(N1374="snížená",J1374,0)</f>
        <v>0</v>
      </c>
      <c r="BG1374" s="204">
        <f>IF(N1374="zákl. přenesená",J1374,0)</f>
        <v>0</v>
      </c>
      <c r="BH1374" s="204">
        <f>IF(N1374="sníž. přenesená",J1374,0)</f>
        <v>0</v>
      </c>
      <c r="BI1374" s="204">
        <f>IF(N1374="nulová",J1374,0)</f>
        <v>0</v>
      </c>
      <c r="BJ1374" s="18" t="s">
        <v>83</v>
      </c>
      <c r="BK1374" s="204">
        <f>ROUND(I1374*H1374,2)</f>
        <v>0</v>
      </c>
      <c r="BL1374" s="18" t="s">
        <v>350</v>
      </c>
      <c r="BM1374" s="203" t="s">
        <v>1812</v>
      </c>
    </row>
    <row r="1375" spans="1:65" s="2" customFormat="1">
      <c r="A1375" s="35"/>
      <c r="B1375" s="36"/>
      <c r="C1375" s="37"/>
      <c r="D1375" s="205" t="s">
        <v>159</v>
      </c>
      <c r="E1375" s="37"/>
      <c r="F1375" s="206" t="s">
        <v>1813</v>
      </c>
      <c r="G1375" s="37"/>
      <c r="H1375" s="37"/>
      <c r="I1375" s="207"/>
      <c r="J1375" s="37"/>
      <c r="K1375" s="37"/>
      <c r="L1375" s="40"/>
      <c r="M1375" s="208"/>
      <c r="N1375" s="209"/>
      <c r="O1375" s="72"/>
      <c r="P1375" s="72"/>
      <c r="Q1375" s="72"/>
      <c r="R1375" s="72"/>
      <c r="S1375" s="72"/>
      <c r="T1375" s="73"/>
      <c r="U1375" s="35"/>
      <c r="V1375" s="35"/>
      <c r="W1375" s="35"/>
      <c r="X1375" s="35"/>
      <c r="Y1375" s="35"/>
      <c r="Z1375" s="35"/>
      <c r="AA1375" s="35"/>
      <c r="AB1375" s="35"/>
      <c r="AC1375" s="35"/>
      <c r="AD1375" s="35"/>
      <c r="AE1375" s="35"/>
      <c r="AT1375" s="18" t="s">
        <v>159</v>
      </c>
      <c r="AU1375" s="18" t="s">
        <v>85</v>
      </c>
    </row>
    <row r="1376" spans="1:65" s="2" customFormat="1" ht="24.2" customHeight="1">
      <c r="A1376" s="35"/>
      <c r="B1376" s="36"/>
      <c r="C1376" s="192" t="s">
        <v>1814</v>
      </c>
      <c r="D1376" s="192" t="s">
        <v>152</v>
      </c>
      <c r="E1376" s="193" t="s">
        <v>1815</v>
      </c>
      <c r="F1376" s="194" t="s">
        <v>1816</v>
      </c>
      <c r="G1376" s="195" t="s">
        <v>265</v>
      </c>
      <c r="H1376" s="196">
        <v>788.73900000000003</v>
      </c>
      <c r="I1376" s="197"/>
      <c r="J1376" s="198">
        <f>ROUND(I1376*H1376,2)</f>
        <v>0</v>
      </c>
      <c r="K1376" s="194" t="s">
        <v>156</v>
      </c>
      <c r="L1376" s="40"/>
      <c r="M1376" s="199" t="s">
        <v>1</v>
      </c>
      <c r="N1376" s="200" t="s">
        <v>41</v>
      </c>
      <c r="O1376" s="72"/>
      <c r="P1376" s="201">
        <f>O1376*H1376</f>
        <v>0</v>
      </c>
      <c r="Q1376" s="201">
        <v>0</v>
      </c>
      <c r="R1376" s="201">
        <f>Q1376*H1376</f>
        <v>0</v>
      </c>
      <c r="S1376" s="201">
        <v>0</v>
      </c>
      <c r="T1376" s="202">
        <f>S1376*H1376</f>
        <v>0</v>
      </c>
      <c r="U1376" s="35"/>
      <c r="V1376" s="35"/>
      <c r="W1376" s="35"/>
      <c r="X1376" s="35"/>
      <c r="Y1376" s="35"/>
      <c r="Z1376" s="35"/>
      <c r="AA1376" s="35"/>
      <c r="AB1376" s="35"/>
      <c r="AC1376" s="35"/>
      <c r="AD1376" s="35"/>
      <c r="AE1376" s="35"/>
      <c r="AR1376" s="203" t="s">
        <v>350</v>
      </c>
      <c r="AT1376" s="203" t="s">
        <v>152</v>
      </c>
      <c r="AU1376" s="203" t="s">
        <v>85</v>
      </c>
      <c r="AY1376" s="18" t="s">
        <v>150</v>
      </c>
      <c r="BE1376" s="204">
        <f>IF(N1376="základní",J1376,0)</f>
        <v>0</v>
      </c>
      <c r="BF1376" s="204">
        <f>IF(N1376="snížená",J1376,0)</f>
        <v>0</v>
      </c>
      <c r="BG1376" s="204">
        <f>IF(N1376="zákl. přenesená",J1376,0)</f>
        <v>0</v>
      </c>
      <c r="BH1376" s="204">
        <f>IF(N1376="sníž. přenesená",J1376,0)</f>
        <v>0</v>
      </c>
      <c r="BI1376" s="204">
        <f>IF(N1376="nulová",J1376,0)</f>
        <v>0</v>
      </c>
      <c r="BJ1376" s="18" t="s">
        <v>83</v>
      </c>
      <c r="BK1376" s="204">
        <f>ROUND(I1376*H1376,2)</f>
        <v>0</v>
      </c>
      <c r="BL1376" s="18" t="s">
        <v>350</v>
      </c>
      <c r="BM1376" s="203" t="s">
        <v>1817</v>
      </c>
    </row>
    <row r="1377" spans="1:65" s="2" customFormat="1">
      <c r="A1377" s="35"/>
      <c r="B1377" s="36"/>
      <c r="C1377" s="37"/>
      <c r="D1377" s="205" t="s">
        <v>159</v>
      </c>
      <c r="E1377" s="37"/>
      <c r="F1377" s="206" t="s">
        <v>1818</v>
      </c>
      <c r="G1377" s="37"/>
      <c r="H1377" s="37"/>
      <c r="I1377" s="207"/>
      <c r="J1377" s="37"/>
      <c r="K1377" s="37"/>
      <c r="L1377" s="40"/>
      <c r="M1377" s="208"/>
      <c r="N1377" s="209"/>
      <c r="O1377" s="72"/>
      <c r="P1377" s="72"/>
      <c r="Q1377" s="72"/>
      <c r="R1377" s="72"/>
      <c r="S1377" s="72"/>
      <c r="T1377" s="73"/>
      <c r="U1377" s="35"/>
      <c r="V1377" s="35"/>
      <c r="W1377" s="35"/>
      <c r="X1377" s="35"/>
      <c r="Y1377" s="35"/>
      <c r="Z1377" s="35"/>
      <c r="AA1377" s="35"/>
      <c r="AB1377" s="35"/>
      <c r="AC1377" s="35"/>
      <c r="AD1377" s="35"/>
      <c r="AE1377" s="35"/>
      <c r="AT1377" s="18" t="s">
        <v>159</v>
      </c>
      <c r="AU1377" s="18" t="s">
        <v>85</v>
      </c>
    </row>
    <row r="1378" spans="1:65" s="13" customFormat="1">
      <c r="B1378" s="210"/>
      <c r="C1378" s="211"/>
      <c r="D1378" s="205" t="s">
        <v>161</v>
      </c>
      <c r="E1378" s="212" t="s">
        <v>1</v>
      </c>
      <c r="F1378" s="213" t="s">
        <v>1819</v>
      </c>
      <c r="G1378" s="211"/>
      <c r="H1378" s="214">
        <v>316.8</v>
      </c>
      <c r="I1378" s="215"/>
      <c r="J1378" s="211"/>
      <c r="K1378" s="211"/>
      <c r="L1378" s="216"/>
      <c r="M1378" s="217"/>
      <c r="N1378" s="218"/>
      <c r="O1378" s="218"/>
      <c r="P1378" s="218"/>
      <c r="Q1378" s="218"/>
      <c r="R1378" s="218"/>
      <c r="S1378" s="218"/>
      <c r="T1378" s="219"/>
      <c r="AT1378" s="220" t="s">
        <v>161</v>
      </c>
      <c r="AU1378" s="220" t="s">
        <v>85</v>
      </c>
      <c r="AV1378" s="13" t="s">
        <v>85</v>
      </c>
      <c r="AW1378" s="13" t="s">
        <v>33</v>
      </c>
      <c r="AX1378" s="13" t="s">
        <v>76</v>
      </c>
      <c r="AY1378" s="220" t="s">
        <v>150</v>
      </c>
    </row>
    <row r="1379" spans="1:65" s="13" customFormat="1">
      <c r="B1379" s="210"/>
      <c r="C1379" s="211"/>
      <c r="D1379" s="205" t="s">
        <v>161</v>
      </c>
      <c r="E1379" s="212" t="s">
        <v>1</v>
      </c>
      <c r="F1379" s="213" t="s">
        <v>1820</v>
      </c>
      <c r="G1379" s="211"/>
      <c r="H1379" s="214">
        <v>558.39400000000001</v>
      </c>
      <c r="I1379" s="215"/>
      <c r="J1379" s="211"/>
      <c r="K1379" s="211"/>
      <c r="L1379" s="216"/>
      <c r="M1379" s="217"/>
      <c r="N1379" s="218"/>
      <c r="O1379" s="218"/>
      <c r="P1379" s="218"/>
      <c r="Q1379" s="218"/>
      <c r="R1379" s="218"/>
      <c r="S1379" s="218"/>
      <c r="T1379" s="219"/>
      <c r="AT1379" s="220" t="s">
        <v>161</v>
      </c>
      <c r="AU1379" s="220" t="s">
        <v>85</v>
      </c>
      <c r="AV1379" s="13" t="s">
        <v>85</v>
      </c>
      <c r="AW1379" s="13" t="s">
        <v>33</v>
      </c>
      <c r="AX1379" s="13" t="s">
        <v>76</v>
      </c>
      <c r="AY1379" s="220" t="s">
        <v>150</v>
      </c>
    </row>
    <row r="1380" spans="1:65" s="13" customFormat="1">
      <c r="B1380" s="210"/>
      <c r="C1380" s="211"/>
      <c r="D1380" s="205" t="s">
        <v>161</v>
      </c>
      <c r="E1380" s="212" t="s">
        <v>1</v>
      </c>
      <c r="F1380" s="213" t="s">
        <v>1821</v>
      </c>
      <c r="G1380" s="211"/>
      <c r="H1380" s="214">
        <v>-69.84</v>
      </c>
      <c r="I1380" s="215"/>
      <c r="J1380" s="211"/>
      <c r="K1380" s="211"/>
      <c r="L1380" s="216"/>
      <c r="M1380" s="217"/>
      <c r="N1380" s="218"/>
      <c r="O1380" s="218"/>
      <c r="P1380" s="218"/>
      <c r="Q1380" s="218"/>
      <c r="R1380" s="218"/>
      <c r="S1380" s="218"/>
      <c r="T1380" s="219"/>
      <c r="AT1380" s="220" t="s">
        <v>161</v>
      </c>
      <c r="AU1380" s="220" t="s">
        <v>85</v>
      </c>
      <c r="AV1380" s="13" t="s">
        <v>85</v>
      </c>
      <c r="AW1380" s="13" t="s">
        <v>33</v>
      </c>
      <c r="AX1380" s="13" t="s">
        <v>76</v>
      </c>
      <c r="AY1380" s="220" t="s">
        <v>150</v>
      </c>
    </row>
    <row r="1381" spans="1:65" s="13" customFormat="1">
      <c r="B1381" s="210"/>
      <c r="C1381" s="211"/>
      <c r="D1381" s="205" t="s">
        <v>161</v>
      </c>
      <c r="E1381" s="212" t="s">
        <v>1</v>
      </c>
      <c r="F1381" s="213" t="s">
        <v>1822</v>
      </c>
      <c r="G1381" s="211"/>
      <c r="H1381" s="214">
        <v>17.568000000000001</v>
      </c>
      <c r="I1381" s="215"/>
      <c r="J1381" s="211"/>
      <c r="K1381" s="211"/>
      <c r="L1381" s="216"/>
      <c r="M1381" s="217"/>
      <c r="N1381" s="218"/>
      <c r="O1381" s="218"/>
      <c r="P1381" s="218"/>
      <c r="Q1381" s="218"/>
      <c r="R1381" s="218"/>
      <c r="S1381" s="218"/>
      <c r="T1381" s="219"/>
      <c r="AT1381" s="220" t="s">
        <v>161</v>
      </c>
      <c r="AU1381" s="220" t="s">
        <v>85</v>
      </c>
      <c r="AV1381" s="13" t="s">
        <v>85</v>
      </c>
      <c r="AW1381" s="13" t="s">
        <v>33</v>
      </c>
      <c r="AX1381" s="13" t="s">
        <v>76</v>
      </c>
      <c r="AY1381" s="220" t="s">
        <v>150</v>
      </c>
    </row>
    <row r="1382" spans="1:65" s="13" customFormat="1">
      <c r="B1382" s="210"/>
      <c r="C1382" s="211"/>
      <c r="D1382" s="205" t="s">
        <v>161</v>
      </c>
      <c r="E1382" s="212" t="s">
        <v>1</v>
      </c>
      <c r="F1382" s="213" t="s">
        <v>1823</v>
      </c>
      <c r="G1382" s="211"/>
      <c r="H1382" s="214">
        <v>-26.01</v>
      </c>
      <c r="I1382" s="215"/>
      <c r="J1382" s="211"/>
      <c r="K1382" s="211"/>
      <c r="L1382" s="216"/>
      <c r="M1382" s="217"/>
      <c r="N1382" s="218"/>
      <c r="O1382" s="218"/>
      <c r="P1382" s="218"/>
      <c r="Q1382" s="218"/>
      <c r="R1382" s="218"/>
      <c r="S1382" s="218"/>
      <c r="T1382" s="219"/>
      <c r="AT1382" s="220" t="s">
        <v>161</v>
      </c>
      <c r="AU1382" s="220" t="s">
        <v>85</v>
      </c>
      <c r="AV1382" s="13" t="s">
        <v>85</v>
      </c>
      <c r="AW1382" s="13" t="s">
        <v>33</v>
      </c>
      <c r="AX1382" s="13" t="s">
        <v>76</v>
      </c>
      <c r="AY1382" s="220" t="s">
        <v>150</v>
      </c>
    </row>
    <row r="1383" spans="1:65" s="13" customFormat="1">
      <c r="B1383" s="210"/>
      <c r="C1383" s="211"/>
      <c r="D1383" s="205" t="s">
        <v>161</v>
      </c>
      <c r="E1383" s="212" t="s">
        <v>1</v>
      </c>
      <c r="F1383" s="213" t="s">
        <v>1824</v>
      </c>
      <c r="G1383" s="211"/>
      <c r="H1383" s="214">
        <v>4.59</v>
      </c>
      <c r="I1383" s="215"/>
      <c r="J1383" s="211"/>
      <c r="K1383" s="211"/>
      <c r="L1383" s="216"/>
      <c r="M1383" s="217"/>
      <c r="N1383" s="218"/>
      <c r="O1383" s="218"/>
      <c r="P1383" s="218"/>
      <c r="Q1383" s="218"/>
      <c r="R1383" s="218"/>
      <c r="S1383" s="218"/>
      <c r="T1383" s="219"/>
      <c r="AT1383" s="220" t="s">
        <v>161</v>
      </c>
      <c r="AU1383" s="220" t="s">
        <v>85</v>
      </c>
      <c r="AV1383" s="13" t="s">
        <v>85</v>
      </c>
      <c r="AW1383" s="13" t="s">
        <v>33</v>
      </c>
      <c r="AX1383" s="13" t="s">
        <v>76</v>
      </c>
      <c r="AY1383" s="220" t="s">
        <v>150</v>
      </c>
    </row>
    <row r="1384" spans="1:65" s="13" customFormat="1">
      <c r="B1384" s="210"/>
      <c r="C1384" s="211"/>
      <c r="D1384" s="205" t="s">
        <v>161</v>
      </c>
      <c r="E1384" s="212" t="s">
        <v>1</v>
      </c>
      <c r="F1384" s="213" t="s">
        <v>1825</v>
      </c>
      <c r="G1384" s="211"/>
      <c r="H1384" s="214">
        <v>-1.6</v>
      </c>
      <c r="I1384" s="215"/>
      <c r="J1384" s="211"/>
      <c r="K1384" s="211"/>
      <c r="L1384" s="216"/>
      <c r="M1384" s="217"/>
      <c r="N1384" s="218"/>
      <c r="O1384" s="218"/>
      <c r="P1384" s="218"/>
      <c r="Q1384" s="218"/>
      <c r="R1384" s="218"/>
      <c r="S1384" s="218"/>
      <c r="T1384" s="219"/>
      <c r="AT1384" s="220" t="s">
        <v>161</v>
      </c>
      <c r="AU1384" s="220" t="s">
        <v>85</v>
      </c>
      <c r="AV1384" s="13" t="s">
        <v>85</v>
      </c>
      <c r="AW1384" s="13" t="s">
        <v>33</v>
      </c>
      <c r="AX1384" s="13" t="s">
        <v>76</v>
      </c>
      <c r="AY1384" s="220" t="s">
        <v>150</v>
      </c>
    </row>
    <row r="1385" spans="1:65" s="13" customFormat="1">
      <c r="B1385" s="210"/>
      <c r="C1385" s="211"/>
      <c r="D1385" s="205" t="s">
        <v>161</v>
      </c>
      <c r="E1385" s="212" t="s">
        <v>1</v>
      </c>
      <c r="F1385" s="213" t="s">
        <v>1826</v>
      </c>
      <c r="G1385" s="211"/>
      <c r="H1385" s="214">
        <v>-5.4</v>
      </c>
      <c r="I1385" s="215"/>
      <c r="J1385" s="211"/>
      <c r="K1385" s="211"/>
      <c r="L1385" s="216"/>
      <c r="M1385" s="217"/>
      <c r="N1385" s="218"/>
      <c r="O1385" s="218"/>
      <c r="P1385" s="218"/>
      <c r="Q1385" s="218"/>
      <c r="R1385" s="218"/>
      <c r="S1385" s="218"/>
      <c r="T1385" s="219"/>
      <c r="AT1385" s="220" t="s">
        <v>161</v>
      </c>
      <c r="AU1385" s="220" t="s">
        <v>85</v>
      </c>
      <c r="AV1385" s="13" t="s">
        <v>85</v>
      </c>
      <c r="AW1385" s="13" t="s">
        <v>33</v>
      </c>
      <c r="AX1385" s="13" t="s">
        <v>76</v>
      </c>
      <c r="AY1385" s="220" t="s">
        <v>150</v>
      </c>
    </row>
    <row r="1386" spans="1:65" s="13" customFormat="1">
      <c r="B1386" s="210"/>
      <c r="C1386" s="211"/>
      <c r="D1386" s="205" t="s">
        <v>161</v>
      </c>
      <c r="E1386" s="212" t="s">
        <v>1</v>
      </c>
      <c r="F1386" s="213" t="s">
        <v>1827</v>
      </c>
      <c r="G1386" s="211"/>
      <c r="H1386" s="214">
        <v>3.9750000000000001</v>
      </c>
      <c r="I1386" s="215"/>
      <c r="J1386" s="211"/>
      <c r="K1386" s="211"/>
      <c r="L1386" s="216"/>
      <c r="M1386" s="217"/>
      <c r="N1386" s="218"/>
      <c r="O1386" s="218"/>
      <c r="P1386" s="218"/>
      <c r="Q1386" s="218"/>
      <c r="R1386" s="218"/>
      <c r="S1386" s="218"/>
      <c r="T1386" s="219"/>
      <c r="AT1386" s="220" t="s">
        <v>161</v>
      </c>
      <c r="AU1386" s="220" t="s">
        <v>85</v>
      </c>
      <c r="AV1386" s="13" t="s">
        <v>85</v>
      </c>
      <c r="AW1386" s="13" t="s">
        <v>33</v>
      </c>
      <c r="AX1386" s="13" t="s">
        <v>76</v>
      </c>
      <c r="AY1386" s="220" t="s">
        <v>150</v>
      </c>
    </row>
    <row r="1387" spans="1:65" s="13" customFormat="1">
      <c r="B1387" s="210"/>
      <c r="C1387" s="211"/>
      <c r="D1387" s="205" t="s">
        <v>161</v>
      </c>
      <c r="E1387" s="212" t="s">
        <v>1</v>
      </c>
      <c r="F1387" s="213" t="s">
        <v>1828</v>
      </c>
      <c r="G1387" s="211"/>
      <c r="H1387" s="214">
        <v>-9.4380000000000006</v>
      </c>
      <c r="I1387" s="215"/>
      <c r="J1387" s="211"/>
      <c r="K1387" s="211"/>
      <c r="L1387" s="216"/>
      <c r="M1387" s="217"/>
      <c r="N1387" s="218"/>
      <c r="O1387" s="218"/>
      <c r="P1387" s="218"/>
      <c r="Q1387" s="218"/>
      <c r="R1387" s="218"/>
      <c r="S1387" s="218"/>
      <c r="T1387" s="219"/>
      <c r="AT1387" s="220" t="s">
        <v>161</v>
      </c>
      <c r="AU1387" s="220" t="s">
        <v>85</v>
      </c>
      <c r="AV1387" s="13" t="s">
        <v>85</v>
      </c>
      <c r="AW1387" s="13" t="s">
        <v>33</v>
      </c>
      <c r="AX1387" s="13" t="s">
        <v>76</v>
      </c>
      <c r="AY1387" s="220" t="s">
        <v>150</v>
      </c>
    </row>
    <row r="1388" spans="1:65" s="13" customFormat="1">
      <c r="B1388" s="210"/>
      <c r="C1388" s="211"/>
      <c r="D1388" s="205" t="s">
        <v>161</v>
      </c>
      <c r="E1388" s="212" t="s">
        <v>1</v>
      </c>
      <c r="F1388" s="213" t="s">
        <v>1825</v>
      </c>
      <c r="G1388" s="211"/>
      <c r="H1388" s="214">
        <v>-1.6</v>
      </c>
      <c r="I1388" s="215"/>
      <c r="J1388" s="211"/>
      <c r="K1388" s="211"/>
      <c r="L1388" s="216"/>
      <c r="M1388" s="217"/>
      <c r="N1388" s="218"/>
      <c r="O1388" s="218"/>
      <c r="P1388" s="218"/>
      <c r="Q1388" s="218"/>
      <c r="R1388" s="218"/>
      <c r="S1388" s="218"/>
      <c r="T1388" s="219"/>
      <c r="AT1388" s="220" t="s">
        <v>161</v>
      </c>
      <c r="AU1388" s="220" t="s">
        <v>85</v>
      </c>
      <c r="AV1388" s="13" t="s">
        <v>85</v>
      </c>
      <c r="AW1388" s="13" t="s">
        <v>33</v>
      </c>
      <c r="AX1388" s="13" t="s">
        <v>76</v>
      </c>
      <c r="AY1388" s="220" t="s">
        <v>150</v>
      </c>
    </row>
    <row r="1389" spans="1:65" s="13" customFormat="1">
      <c r="B1389" s="210"/>
      <c r="C1389" s="211"/>
      <c r="D1389" s="205" t="s">
        <v>161</v>
      </c>
      <c r="E1389" s="212" t="s">
        <v>1</v>
      </c>
      <c r="F1389" s="213" t="s">
        <v>1829</v>
      </c>
      <c r="G1389" s="211"/>
      <c r="H1389" s="214">
        <v>1.3</v>
      </c>
      <c r="I1389" s="215"/>
      <c r="J1389" s="211"/>
      <c r="K1389" s="211"/>
      <c r="L1389" s="216"/>
      <c r="M1389" s="217"/>
      <c r="N1389" s="218"/>
      <c r="O1389" s="218"/>
      <c r="P1389" s="218"/>
      <c r="Q1389" s="218"/>
      <c r="R1389" s="218"/>
      <c r="S1389" s="218"/>
      <c r="T1389" s="219"/>
      <c r="AT1389" s="220" t="s">
        <v>161</v>
      </c>
      <c r="AU1389" s="220" t="s">
        <v>85</v>
      </c>
      <c r="AV1389" s="13" t="s">
        <v>85</v>
      </c>
      <c r="AW1389" s="13" t="s">
        <v>33</v>
      </c>
      <c r="AX1389" s="13" t="s">
        <v>76</v>
      </c>
      <c r="AY1389" s="220" t="s">
        <v>150</v>
      </c>
    </row>
    <row r="1390" spans="1:65" s="14" customFormat="1">
      <c r="B1390" s="221"/>
      <c r="C1390" s="222"/>
      <c r="D1390" s="205" t="s">
        <v>161</v>
      </c>
      <c r="E1390" s="223" t="s">
        <v>1</v>
      </c>
      <c r="F1390" s="224" t="s">
        <v>163</v>
      </c>
      <c r="G1390" s="222"/>
      <c r="H1390" s="225">
        <v>788.73900000000003</v>
      </c>
      <c r="I1390" s="226"/>
      <c r="J1390" s="222"/>
      <c r="K1390" s="222"/>
      <c r="L1390" s="227"/>
      <c r="M1390" s="228"/>
      <c r="N1390" s="229"/>
      <c r="O1390" s="229"/>
      <c r="P1390" s="229"/>
      <c r="Q1390" s="229"/>
      <c r="R1390" s="229"/>
      <c r="S1390" s="229"/>
      <c r="T1390" s="230"/>
      <c r="AT1390" s="231" t="s">
        <v>161</v>
      </c>
      <c r="AU1390" s="231" t="s">
        <v>85</v>
      </c>
      <c r="AV1390" s="14" t="s">
        <v>157</v>
      </c>
      <c r="AW1390" s="14" t="s">
        <v>33</v>
      </c>
      <c r="AX1390" s="14" t="s">
        <v>83</v>
      </c>
      <c r="AY1390" s="231" t="s">
        <v>150</v>
      </c>
    </row>
    <row r="1391" spans="1:65" s="2" customFormat="1" ht="24.2" customHeight="1">
      <c r="A1391" s="35"/>
      <c r="B1391" s="36"/>
      <c r="C1391" s="192" t="s">
        <v>1830</v>
      </c>
      <c r="D1391" s="192" t="s">
        <v>152</v>
      </c>
      <c r="E1391" s="193" t="s">
        <v>1831</v>
      </c>
      <c r="F1391" s="194" t="s">
        <v>1832</v>
      </c>
      <c r="G1391" s="195" t="s">
        <v>265</v>
      </c>
      <c r="H1391" s="196">
        <v>88.915999999999997</v>
      </c>
      <c r="I1391" s="197"/>
      <c r="J1391" s="198">
        <f>ROUND(I1391*H1391,2)</f>
        <v>0</v>
      </c>
      <c r="K1391" s="194" t="s">
        <v>156</v>
      </c>
      <c r="L1391" s="40"/>
      <c r="M1391" s="199" t="s">
        <v>1</v>
      </c>
      <c r="N1391" s="200" t="s">
        <v>41</v>
      </c>
      <c r="O1391" s="72"/>
      <c r="P1391" s="201">
        <f>O1391*H1391</f>
        <v>0</v>
      </c>
      <c r="Q1391" s="201">
        <v>0</v>
      </c>
      <c r="R1391" s="201">
        <f>Q1391*H1391</f>
        <v>0</v>
      </c>
      <c r="S1391" s="201">
        <v>0</v>
      </c>
      <c r="T1391" s="202">
        <f>S1391*H1391</f>
        <v>0</v>
      </c>
      <c r="U1391" s="35"/>
      <c r="V1391" s="35"/>
      <c r="W1391" s="35"/>
      <c r="X1391" s="35"/>
      <c r="Y1391" s="35"/>
      <c r="Z1391" s="35"/>
      <c r="AA1391" s="35"/>
      <c r="AB1391" s="35"/>
      <c r="AC1391" s="35"/>
      <c r="AD1391" s="35"/>
      <c r="AE1391" s="35"/>
      <c r="AR1391" s="203" t="s">
        <v>350</v>
      </c>
      <c r="AT1391" s="203" t="s">
        <v>152</v>
      </c>
      <c r="AU1391" s="203" t="s">
        <v>85</v>
      </c>
      <c r="AY1391" s="18" t="s">
        <v>150</v>
      </c>
      <c r="BE1391" s="204">
        <f>IF(N1391="základní",J1391,0)</f>
        <v>0</v>
      </c>
      <c r="BF1391" s="204">
        <f>IF(N1391="snížená",J1391,0)</f>
        <v>0</v>
      </c>
      <c r="BG1391" s="204">
        <f>IF(N1391="zákl. přenesená",J1391,0)</f>
        <v>0</v>
      </c>
      <c r="BH1391" s="204">
        <f>IF(N1391="sníž. přenesená",J1391,0)</f>
        <v>0</v>
      </c>
      <c r="BI1391" s="204">
        <f>IF(N1391="nulová",J1391,0)</f>
        <v>0</v>
      </c>
      <c r="BJ1391" s="18" t="s">
        <v>83</v>
      </c>
      <c r="BK1391" s="204">
        <f>ROUND(I1391*H1391,2)</f>
        <v>0</v>
      </c>
      <c r="BL1391" s="18" t="s">
        <v>350</v>
      </c>
      <c r="BM1391" s="203" t="s">
        <v>1833</v>
      </c>
    </row>
    <row r="1392" spans="1:65" s="2" customFormat="1" ht="19.5">
      <c r="A1392" s="35"/>
      <c r="B1392" s="36"/>
      <c r="C1392" s="37"/>
      <c r="D1392" s="205" t="s">
        <v>159</v>
      </c>
      <c r="E1392" s="37"/>
      <c r="F1392" s="206" t="s">
        <v>1834</v>
      </c>
      <c r="G1392" s="37"/>
      <c r="H1392" s="37"/>
      <c r="I1392" s="207"/>
      <c r="J1392" s="37"/>
      <c r="K1392" s="37"/>
      <c r="L1392" s="40"/>
      <c r="M1392" s="208"/>
      <c r="N1392" s="209"/>
      <c r="O1392" s="72"/>
      <c r="P1392" s="72"/>
      <c r="Q1392" s="72"/>
      <c r="R1392" s="72"/>
      <c r="S1392" s="72"/>
      <c r="T1392" s="73"/>
      <c r="U1392" s="35"/>
      <c r="V1392" s="35"/>
      <c r="W1392" s="35"/>
      <c r="X1392" s="35"/>
      <c r="Y1392" s="35"/>
      <c r="Z1392" s="35"/>
      <c r="AA1392" s="35"/>
      <c r="AB1392" s="35"/>
      <c r="AC1392" s="35"/>
      <c r="AD1392" s="35"/>
      <c r="AE1392" s="35"/>
      <c r="AT1392" s="18" t="s">
        <v>159</v>
      </c>
      <c r="AU1392" s="18" t="s">
        <v>85</v>
      </c>
    </row>
    <row r="1393" spans="1:65" s="13" customFormat="1">
      <c r="B1393" s="210"/>
      <c r="C1393" s="211"/>
      <c r="D1393" s="205" t="s">
        <v>161</v>
      </c>
      <c r="E1393" s="212" t="s">
        <v>1</v>
      </c>
      <c r="F1393" s="213" t="s">
        <v>1835</v>
      </c>
      <c r="G1393" s="211"/>
      <c r="H1393" s="214">
        <v>8.7750000000000004</v>
      </c>
      <c r="I1393" s="215"/>
      <c r="J1393" s="211"/>
      <c r="K1393" s="211"/>
      <c r="L1393" s="216"/>
      <c r="M1393" s="217"/>
      <c r="N1393" s="218"/>
      <c r="O1393" s="218"/>
      <c r="P1393" s="218"/>
      <c r="Q1393" s="218"/>
      <c r="R1393" s="218"/>
      <c r="S1393" s="218"/>
      <c r="T1393" s="219"/>
      <c r="AT1393" s="220" t="s">
        <v>161</v>
      </c>
      <c r="AU1393" s="220" t="s">
        <v>85</v>
      </c>
      <c r="AV1393" s="13" t="s">
        <v>85</v>
      </c>
      <c r="AW1393" s="13" t="s">
        <v>33</v>
      </c>
      <c r="AX1393" s="13" t="s">
        <v>76</v>
      </c>
      <c r="AY1393" s="220" t="s">
        <v>150</v>
      </c>
    </row>
    <row r="1394" spans="1:65" s="13" customFormat="1">
      <c r="B1394" s="210"/>
      <c r="C1394" s="211"/>
      <c r="D1394" s="205" t="s">
        <v>161</v>
      </c>
      <c r="E1394" s="212" t="s">
        <v>1</v>
      </c>
      <c r="F1394" s="213" t="s">
        <v>1836</v>
      </c>
      <c r="G1394" s="211"/>
      <c r="H1394" s="214">
        <v>28.265000000000001</v>
      </c>
      <c r="I1394" s="215"/>
      <c r="J1394" s="211"/>
      <c r="K1394" s="211"/>
      <c r="L1394" s="216"/>
      <c r="M1394" s="217"/>
      <c r="N1394" s="218"/>
      <c r="O1394" s="218"/>
      <c r="P1394" s="218"/>
      <c r="Q1394" s="218"/>
      <c r="R1394" s="218"/>
      <c r="S1394" s="218"/>
      <c r="T1394" s="219"/>
      <c r="AT1394" s="220" t="s">
        <v>161</v>
      </c>
      <c r="AU1394" s="220" t="s">
        <v>85</v>
      </c>
      <c r="AV1394" s="13" t="s">
        <v>85</v>
      </c>
      <c r="AW1394" s="13" t="s">
        <v>33</v>
      </c>
      <c r="AX1394" s="13" t="s">
        <v>76</v>
      </c>
      <c r="AY1394" s="220" t="s">
        <v>150</v>
      </c>
    </row>
    <row r="1395" spans="1:65" s="13" customFormat="1">
      <c r="B1395" s="210"/>
      <c r="C1395" s="211"/>
      <c r="D1395" s="205" t="s">
        <v>161</v>
      </c>
      <c r="E1395" s="212" t="s">
        <v>1</v>
      </c>
      <c r="F1395" s="213" t="s">
        <v>1837</v>
      </c>
      <c r="G1395" s="211"/>
      <c r="H1395" s="214">
        <v>31.047000000000001</v>
      </c>
      <c r="I1395" s="215"/>
      <c r="J1395" s="211"/>
      <c r="K1395" s="211"/>
      <c r="L1395" s="216"/>
      <c r="M1395" s="217"/>
      <c r="N1395" s="218"/>
      <c r="O1395" s="218"/>
      <c r="P1395" s="218"/>
      <c r="Q1395" s="218"/>
      <c r="R1395" s="218"/>
      <c r="S1395" s="218"/>
      <c r="T1395" s="219"/>
      <c r="AT1395" s="220" t="s">
        <v>161</v>
      </c>
      <c r="AU1395" s="220" t="s">
        <v>85</v>
      </c>
      <c r="AV1395" s="13" t="s">
        <v>85</v>
      </c>
      <c r="AW1395" s="13" t="s">
        <v>33</v>
      </c>
      <c r="AX1395" s="13" t="s">
        <v>76</v>
      </c>
      <c r="AY1395" s="220" t="s">
        <v>150</v>
      </c>
    </row>
    <row r="1396" spans="1:65" s="13" customFormat="1">
      <c r="B1396" s="210"/>
      <c r="C1396" s="211"/>
      <c r="D1396" s="205" t="s">
        <v>161</v>
      </c>
      <c r="E1396" s="212" t="s">
        <v>1</v>
      </c>
      <c r="F1396" s="213" t="s">
        <v>1838</v>
      </c>
      <c r="G1396" s="211"/>
      <c r="H1396" s="214">
        <v>20.829000000000001</v>
      </c>
      <c r="I1396" s="215"/>
      <c r="J1396" s="211"/>
      <c r="K1396" s="211"/>
      <c r="L1396" s="216"/>
      <c r="M1396" s="217"/>
      <c r="N1396" s="218"/>
      <c r="O1396" s="218"/>
      <c r="P1396" s="218"/>
      <c r="Q1396" s="218"/>
      <c r="R1396" s="218"/>
      <c r="S1396" s="218"/>
      <c r="T1396" s="219"/>
      <c r="AT1396" s="220" t="s">
        <v>161</v>
      </c>
      <c r="AU1396" s="220" t="s">
        <v>85</v>
      </c>
      <c r="AV1396" s="13" t="s">
        <v>85</v>
      </c>
      <c r="AW1396" s="13" t="s">
        <v>33</v>
      </c>
      <c r="AX1396" s="13" t="s">
        <v>76</v>
      </c>
      <c r="AY1396" s="220" t="s">
        <v>150</v>
      </c>
    </row>
    <row r="1397" spans="1:65" s="14" customFormat="1">
      <c r="B1397" s="221"/>
      <c r="C1397" s="222"/>
      <c r="D1397" s="205" t="s">
        <v>161</v>
      </c>
      <c r="E1397" s="223" t="s">
        <v>1</v>
      </c>
      <c r="F1397" s="224" t="s">
        <v>163</v>
      </c>
      <c r="G1397" s="222"/>
      <c r="H1397" s="225">
        <v>88.915999999999997</v>
      </c>
      <c r="I1397" s="226"/>
      <c r="J1397" s="222"/>
      <c r="K1397" s="222"/>
      <c r="L1397" s="227"/>
      <c r="M1397" s="228"/>
      <c r="N1397" s="229"/>
      <c r="O1397" s="229"/>
      <c r="P1397" s="229"/>
      <c r="Q1397" s="229"/>
      <c r="R1397" s="229"/>
      <c r="S1397" s="229"/>
      <c r="T1397" s="230"/>
      <c r="AT1397" s="231" t="s">
        <v>161</v>
      </c>
      <c r="AU1397" s="231" t="s">
        <v>85</v>
      </c>
      <c r="AV1397" s="14" t="s">
        <v>157</v>
      </c>
      <c r="AW1397" s="14" t="s">
        <v>33</v>
      </c>
      <c r="AX1397" s="14" t="s">
        <v>83</v>
      </c>
      <c r="AY1397" s="231" t="s">
        <v>150</v>
      </c>
    </row>
    <row r="1398" spans="1:65" s="2" customFormat="1" ht="16.5" customHeight="1">
      <c r="A1398" s="35"/>
      <c r="B1398" s="36"/>
      <c r="C1398" s="192" t="s">
        <v>1839</v>
      </c>
      <c r="D1398" s="192" t="s">
        <v>152</v>
      </c>
      <c r="E1398" s="193" t="s">
        <v>1840</v>
      </c>
      <c r="F1398" s="194" t="s">
        <v>1841</v>
      </c>
      <c r="G1398" s="195" t="s">
        <v>265</v>
      </c>
      <c r="H1398" s="196">
        <v>1520.4359999999999</v>
      </c>
      <c r="I1398" s="197"/>
      <c r="J1398" s="198">
        <f>ROUND(I1398*H1398,2)</f>
        <v>0</v>
      </c>
      <c r="K1398" s="194" t="s">
        <v>156</v>
      </c>
      <c r="L1398" s="40"/>
      <c r="M1398" s="199" t="s">
        <v>1</v>
      </c>
      <c r="N1398" s="200" t="s">
        <v>41</v>
      </c>
      <c r="O1398" s="72"/>
      <c r="P1398" s="201">
        <f>O1398*H1398</f>
        <v>0</v>
      </c>
      <c r="Q1398" s="201">
        <v>1E-3</v>
      </c>
      <c r="R1398" s="201">
        <f>Q1398*H1398</f>
        <v>1.5204359999999999</v>
      </c>
      <c r="S1398" s="201">
        <v>3.1E-4</v>
      </c>
      <c r="T1398" s="202">
        <f>S1398*H1398</f>
        <v>0.47133515999999998</v>
      </c>
      <c r="U1398" s="35"/>
      <c r="V1398" s="35"/>
      <c r="W1398" s="35"/>
      <c r="X1398" s="35"/>
      <c r="Y1398" s="35"/>
      <c r="Z1398" s="35"/>
      <c r="AA1398" s="35"/>
      <c r="AB1398" s="35"/>
      <c r="AC1398" s="35"/>
      <c r="AD1398" s="35"/>
      <c r="AE1398" s="35"/>
      <c r="AR1398" s="203" t="s">
        <v>350</v>
      </c>
      <c r="AT1398" s="203" t="s">
        <v>152</v>
      </c>
      <c r="AU1398" s="203" t="s">
        <v>85</v>
      </c>
      <c r="AY1398" s="18" t="s">
        <v>150</v>
      </c>
      <c r="BE1398" s="204">
        <f>IF(N1398="základní",J1398,0)</f>
        <v>0</v>
      </c>
      <c r="BF1398" s="204">
        <f>IF(N1398="snížená",J1398,0)</f>
        <v>0</v>
      </c>
      <c r="BG1398" s="204">
        <f>IF(N1398="zákl. přenesená",J1398,0)</f>
        <v>0</v>
      </c>
      <c r="BH1398" s="204">
        <f>IF(N1398="sníž. přenesená",J1398,0)</f>
        <v>0</v>
      </c>
      <c r="BI1398" s="204">
        <f>IF(N1398="nulová",J1398,0)</f>
        <v>0</v>
      </c>
      <c r="BJ1398" s="18" t="s">
        <v>83</v>
      </c>
      <c r="BK1398" s="204">
        <f>ROUND(I1398*H1398,2)</f>
        <v>0</v>
      </c>
      <c r="BL1398" s="18" t="s">
        <v>350</v>
      </c>
      <c r="BM1398" s="203" t="s">
        <v>1842</v>
      </c>
    </row>
    <row r="1399" spans="1:65" s="2" customFormat="1">
      <c r="A1399" s="35"/>
      <c r="B1399" s="36"/>
      <c r="C1399" s="37"/>
      <c r="D1399" s="205" t="s">
        <v>159</v>
      </c>
      <c r="E1399" s="37"/>
      <c r="F1399" s="206" t="s">
        <v>1843</v>
      </c>
      <c r="G1399" s="37"/>
      <c r="H1399" s="37"/>
      <c r="I1399" s="207"/>
      <c r="J1399" s="37"/>
      <c r="K1399" s="37"/>
      <c r="L1399" s="40"/>
      <c r="M1399" s="208"/>
      <c r="N1399" s="209"/>
      <c r="O1399" s="72"/>
      <c r="P1399" s="72"/>
      <c r="Q1399" s="72"/>
      <c r="R1399" s="72"/>
      <c r="S1399" s="72"/>
      <c r="T1399" s="73"/>
      <c r="U1399" s="35"/>
      <c r="V1399" s="35"/>
      <c r="W1399" s="35"/>
      <c r="X1399" s="35"/>
      <c r="Y1399" s="35"/>
      <c r="Z1399" s="35"/>
      <c r="AA1399" s="35"/>
      <c r="AB1399" s="35"/>
      <c r="AC1399" s="35"/>
      <c r="AD1399" s="35"/>
      <c r="AE1399" s="35"/>
      <c r="AT1399" s="18" t="s">
        <v>159</v>
      </c>
      <c r="AU1399" s="18" t="s">
        <v>85</v>
      </c>
    </row>
    <row r="1400" spans="1:65" s="13" customFormat="1">
      <c r="B1400" s="210"/>
      <c r="C1400" s="211"/>
      <c r="D1400" s="205" t="s">
        <v>161</v>
      </c>
      <c r="E1400" s="212" t="s">
        <v>1</v>
      </c>
      <c r="F1400" s="213" t="s">
        <v>1844</v>
      </c>
      <c r="G1400" s="211"/>
      <c r="H1400" s="214">
        <v>4.5</v>
      </c>
      <c r="I1400" s="215"/>
      <c r="J1400" s="211"/>
      <c r="K1400" s="211"/>
      <c r="L1400" s="216"/>
      <c r="M1400" s="217"/>
      <c r="N1400" s="218"/>
      <c r="O1400" s="218"/>
      <c r="P1400" s="218"/>
      <c r="Q1400" s="218"/>
      <c r="R1400" s="218"/>
      <c r="S1400" s="218"/>
      <c r="T1400" s="219"/>
      <c r="AT1400" s="220" t="s">
        <v>161</v>
      </c>
      <c r="AU1400" s="220" t="s">
        <v>85</v>
      </c>
      <c r="AV1400" s="13" t="s">
        <v>85</v>
      </c>
      <c r="AW1400" s="13" t="s">
        <v>33</v>
      </c>
      <c r="AX1400" s="13" t="s">
        <v>76</v>
      </c>
      <c r="AY1400" s="220" t="s">
        <v>150</v>
      </c>
    </row>
    <row r="1401" spans="1:65" s="13" customFormat="1">
      <c r="B1401" s="210"/>
      <c r="C1401" s="211"/>
      <c r="D1401" s="205" t="s">
        <v>161</v>
      </c>
      <c r="E1401" s="212" t="s">
        <v>1</v>
      </c>
      <c r="F1401" s="213" t="s">
        <v>1845</v>
      </c>
      <c r="G1401" s="211"/>
      <c r="H1401" s="214">
        <v>30.788</v>
      </c>
      <c r="I1401" s="215"/>
      <c r="J1401" s="211"/>
      <c r="K1401" s="211"/>
      <c r="L1401" s="216"/>
      <c r="M1401" s="217"/>
      <c r="N1401" s="218"/>
      <c r="O1401" s="218"/>
      <c r="P1401" s="218"/>
      <c r="Q1401" s="218"/>
      <c r="R1401" s="218"/>
      <c r="S1401" s="218"/>
      <c r="T1401" s="219"/>
      <c r="AT1401" s="220" t="s">
        <v>161</v>
      </c>
      <c r="AU1401" s="220" t="s">
        <v>85</v>
      </c>
      <c r="AV1401" s="13" t="s">
        <v>85</v>
      </c>
      <c r="AW1401" s="13" t="s">
        <v>33</v>
      </c>
      <c r="AX1401" s="13" t="s">
        <v>76</v>
      </c>
      <c r="AY1401" s="220" t="s">
        <v>150</v>
      </c>
    </row>
    <row r="1402" spans="1:65" s="13" customFormat="1">
      <c r="B1402" s="210"/>
      <c r="C1402" s="211"/>
      <c r="D1402" s="205" t="s">
        <v>161</v>
      </c>
      <c r="E1402" s="212" t="s">
        <v>1</v>
      </c>
      <c r="F1402" s="213" t="s">
        <v>1846</v>
      </c>
      <c r="G1402" s="211"/>
      <c r="H1402" s="214">
        <v>26.15</v>
      </c>
      <c r="I1402" s="215"/>
      <c r="J1402" s="211"/>
      <c r="K1402" s="211"/>
      <c r="L1402" s="216"/>
      <c r="M1402" s="217"/>
      <c r="N1402" s="218"/>
      <c r="O1402" s="218"/>
      <c r="P1402" s="218"/>
      <c r="Q1402" s="218"/>
      <c r="R1402" s="218"/>
      <c r="S1402" s="218"/>
      <c r="T1402" s="219"/>
      <c r="AT1402" s="220" t="s">
        <v>161</v>
      </c>
      <c r="AU1402" s="220" t="s">
        <v>85</v>
      </c>
      <c r="AV1402" s="13" t="s">
        <v>85</v>
      </c>
      <c r="AW1402" s="13" t="s">
        <v>33</v>
      </c>
      <c r="AX1402" s="13" t="s">
        <v>76</v>
      </c>
      <c r="AY1402" s="220" t="s">
        <v>150</v>
      </c>
    </row>
    <row r="1403" spans="1:65" s="13" customFormat="1">
      <c r="B1403" s="210"/>
      <c r="C1403" s="211"/>
      <c r="D1403" s="205" t="s">
        <v>161</v>
      </c>
      <c r="E1403" s="212" t="s">
        <v>1</v>
      </c>
      <c r="F1403" s="213" t="s">
        <v>1847</v>
      </c>
      <c r="G1403" s="211"/>
      <c r="H1403" s="214">
        <v>76.039000000000001</v>
      </c>
      <c r="I1403" s="215"/>
      <c r="J1403" s="211"/>
      <c r="K1403" s="211"/>
      <c r="L1403" s="216"/>
      <c r="M1403" s="217"/>
      <c r="N1403" s="218"/>
      <c r="O1403" s="218"/>
      <c r="P1403" s="218"/>
      <c r="Q1403" s="218"/>
      <c r="R1403" s="218"/>
      <c r="S1403" s="218"/>
      <c r="T1403" s="219"/>
      <c r="AT1403" s="220" t="s">
        <v>161</v>
      </c>
      <c r="AU1403" s="220" t="s">
        <v>85</v>
      </c>
      <c r="AV1403" s="13" t="s">
        <v>85</v>
      </c>
      <c r="AW1403" s="13" t="s">
        <v>33</v>
      </c>
      <c r="AX1403" s="13" t="s">
        <v>76</v>
      </c>
      <c r="AY1403" s="220" t="s">
        <v>150</v>
      </c>
    </row>
    <row r="1404" spans="1:65" s="13" customFormat="1">
      <c r="B1404" s="210"/>
      <c r="C1404" s="211"/>
      <c r="D1404" s="205" t="s">
        <v>161</v>
      </c>
      <c r="E1404" s="212" t="s">
        <v>1</v>
      </c>
      <c r="F1404" s="213" t="s">
        <v>1848</v>
      </c>
      <c r="G1404" s="211"/>
      <c r="H1404" s="214">
        <v>7.03</v>
      </c>
      <c r="I1404" s="215"/>
      <c r="J1404" s="211"/>
      <c r="K1404" s="211"/>
      <c r="L1404" s="216"/>
      <c r="M1404" s="217"/>
      <c r="N1404" s="218"/>
      <c r="O1404" s="218"/>
      <c r="P1404" s="218"/>
      <c r="Q1404" s="218"/>
      <c r="R1404" s="218"/>
      <c r="S1404" s="218"/>
      <c r="T1404" s="219"/>
      <c r="AT1404" s="220" t="s">
        <v>161</v>
      </c>
      <c r="AU1404" s="220" t="s">
        <v>85</v>
      </c>
      <c r="AV1404" s="13" t="s">
        <v>85</v>
      </c>
      <c r="AW1404" s="13" t="s">
        <v>33</v>
      </c>
      <c r="AX1404" s="13" t="s">
        <v>76</v>
      </c>
      <c r="AY1404" s="220" t="s">
        <v>150</v>
      </c>
    </row>
    <row r="1405" spans="1:65" s="13" customFormat="1">
      <c r="B1405" s="210"/>
      <c r="C1405" s="211"/>
      <c r="D1405" s="205" t="s">
        <v>161</v>
      </c>
      <c r="E1405" s="212" t="s">
        <v>1</v>
      </c>
      <c r="F1405" s="213" t="s">
        <v>1849</v>
      </c>
      <c r="G1405" s="211"/>
      <c r="H1405" s="214">
        <v>22.962</v>
      </c>
      <c r="I1405" s="215"/>
      <c r="J1405" s="211"/>
      <c r="K1405" s="211"/>
      <c r="L1405" s="216"/>
      <c r="M1405" s="217"/>
      <c r="N1405" s="218"/>
      <c r="O1405" s="218"/>
      <c r="P1405" s="218"/>
      <c r="Q1405" s="218"/>
      <c r="R1405" s="218"/>
      <c r="S1405" s="218"/>
      <c r="T1405" s="219"/>
      <c r="AT1405" s="220" t="s">
        <v>161</v>
      </c>
      <c r="AU1405" s="220" t="s">
        <v>85</v>
      </c>
      <c r="AV1405" s="13" t="s">
        <v>85</v>
      </c>
      <c r="AW1405" s="13" t="s">
        <v>33</v>
      </c>
      <c r="AX1405" s="13" t="s">
        <v>76</v>
      </c>
      <c r="AY1405" s="220" t="s">
        <v>150</v>
      </c>
    </row>
    <row r="1406" spans="1:65" s="13" customFormat="1">
      <c r="B1406" s="210"/>
      <c r="C1406" s="211"/>
      <c r="D1406" s="205" t="s">
        <v>161</v>
      </c>
      <c r="E1406" s="212" t="s">
        <v>1</v>
      </c>
      <c r="F1406" s="213" t="s">
        <v>1850</v>
      </c>
      <c r="G1406" s="211"/>
      <c r="H1406" s="214">
        <v>1.3460000000000001</v>
      </c>
      <c r="I1406" s="215"/>
      <c r="J1406" s="211"/>
      <c r="K1406" s="211"/>
      <c r="L1406" s="216"/>
      <c r="M1406" s="217"/>
      <c r="N1406" s="218"/>
      <c r="O1406" s="218"/>
      <c r="P1406" s="218"/>
      <c r="Q1406" s="218"/>
      <c r="R1406" s="218"/>
      <c r="S1406" s="218"/>
      <c r="T1406" s="219"/>
      <c r="AT1406" s="220" t="s">
        <v>161</v>
      </c>
      <c r="AU1406" s="220" t="s">
        <v>85</v>
      </c>
      <c r="AV1406" s="13" t="s">
        <v>85</v>
      </c>
      <c r="AW1406" s="13" t="s">
        <v>33</v>
      </c>
      <c r="AX1406" s="13" t="s">
        <v>76</v>
      </c>
      <c r="AY1406" s="220" t="s">
        <v>150</v>
      </c>
    </row>
    <row r="1407" spans="1:65" s="13" customFormat="1">
      <c r="B1407" s="210"/>
      <c r="C1407" s="211"/>
      <c r="D1407" s="205" t="s">
        <v>161</v>
      </c>
      <c r="E1407" s="212" t="s">
        <v>1</v>
      </c>
      <c r="F1407" s="213" t="s">
        <v>1851</v>
      </c>
      <c r="G1407" s="211"/>
      <c r="H1407" s="214">
        <v>8.5259999999999998</v>
      </c>
      <c r="I1407" s="215"/>
      <c r="J1407" s="211"/>
      <c r="K1407" s="211"/>
      <c r="L1407" s="216"/>
      <c r="M1407" s="217"/>
      <c r="N1407" s="218"/>
      <c r="O1407" s="218"/>
      <c r="P1407" s="218"/>
      <c r="Q1407" s="218"/>
      <c r="R1407" s="218"/>
      <c r="S1407" s="218"/>
      <c r="T1407" s="219"/>
      <c r="AT1407" s="220" t="s">
        <v>161</v>
      </c>
      <c r="AU1407" s="220" t="s">
        <v>85</v>
      </c>
      <c r="AV1407" s="13" t="s">
        <v>85</v>
      </c>
      <c r="AW1407" s="13" t="s">
        <v>33</v>
      </c>
      <c r="AX1407" s="13" t="s">
        <v>76</v>
      </c>
      <c r="AY1407" s="220" t="s">
        <v>150</v>
      </c>
    </row>
    <row r="1408" spans="1:65" s="13" customFormat="1">
      <c r="B1408" s="210"/>
      <c r="C1408" s="211"/>
      <c r="D1408" s="205" t="s">
        <v>161</v>
      </c>
      <c r="E1408" s="212" t="s">
        <v>1</v>
      </c>
      <c r="F1408" s="213" t="s">
        <v>1852</v>
      </c>
      <c r="G1408" s="211"/>
      <c r="H1408" s="214">
        <v>1.3460000000000001</v>
      </c>
      <c r="I1408" s="215"/>
      <c r="J1408" s="211"/>
      <c r="K1408" s="211"/>
      <c r="L1408" s="216"/>
      <c r="M1408" s="217"/>
      <c r="N1408" s="218"/>
      <c r="O1408" s="218"/>
      <c r="P1408" s="218"/>
      <c r="Q1408" s="218"/>
      <c r="R1408" s="218"/>
      <c r="S1408" s="218"/>
      <c r="T1408" s="219"/>
      <c r="AT1408" s="220" t="s">
        <v>161</v>
      </c>
      <c r="AU1408" s="220" t="s">
        <v>85</v>
      </c>
      <c r="AV1408" s="13" t="s">
        <v>85</v>
      </c>
      <c r="AW1408" s="13" t="s">
        <v>33</v>
      </c>
      <c r="AX1408" s="13" t="s">
        <v>76</v>
      </c>
      <c r="AY1408" s="220" t="s">
        <v>150</v>
      </c>
    </row>
    <row r="1409" spans="2:51" s="13" customFormat="1">
      <c r="B1409" s="210"/>
      <c r="C1409" s="211"/>
      <c r="D1409" s="205" t="s">
        <v>161</v>
      </c>
      <c r="E1409" s="212" t="s">
        <v>1</v>
      </c>
      <c r="F1409" s="213" t="s">
        <v>1851</v>
      </c>
      <c r="G1409" s="211"/>
      <c r="H1409" s="214">
        <v>8.5259999999999998</v>
      </c>
      <c r="I1409" s="215"/>
      <c r="J1409" s="211"/>
      <c r="K1409" s="211"/>
      <c r="L1409" s="216"/>
      <c r="M1409" s="217"/>
      <c r="N1409" s="218"/>
      <c r="O1409" s="218"/>
      <c r="P1409" s="218"/>
      <c r="Q1409" s="218"/>
      <c r="R1409" s="218"/>
      <c r="S1409" s="218"/>
      <c r="T1409" s="219"/>
      <c r="AT1409" s="220" t="s">
        <v>161</v>
      </c>
      <c r="AU1409" s="220" t="s">
        <v>85</v>
      </c>
      <c r="AV1409" s="13" t="s">
        <v>85</v>
      </c>
      <c r="AW1409" s="13" t="s">
        <v>33</v>
      </c>
      <c r="AX1409" s="13" t="s">
        <v>76</v>
      </c>
      <c r="AY1409" s="220" t="s">
        <v>150</v>
      </c>
    </row>
    <row r="1410" spans="2:51" s="13" customFormat="1">
      <c r="B1410" s="210"/>
      <c r="C1410" s="211"/>
      <c r="D1410" s="205" t="s">
        <v>161</v>
      </c>
      <c r="E1410" s="212" t="s">
        <v>1</v>
      </c>
      <c r="F1410" s="213" t="s">
        <v>1853</v>
      </c>
      <c r="G1410" s="211"/>
      <c r="H1410" s="214">
        <v>5.04</v>
      </c>
      <c r="I1410" s="215"/>
      <c r="J1410" s="211"/>
      <c r="K1410" s="211"/>
      <c r="L1410" s="216"/>
      <c r="M1410" s="217"/>
      <c r="N1410" s="218"/>
      <c r="O1410" s="218"/>
      <c r="P1410" s="218"/>
      <c r="Q1410" s="218"/>
      <c r="R1410" s="218"/>
      <c r="S1410" s="218"/>
      <c r="T1410" s="219"/>
      <c r="AT1410" s="220" t="s">
        <v>161</v>
      </c>
      <c r="AU1410" s="220" t="s">
        <v>85</v>
      </c>
      <c r="AV1410" s="13" t="s">
        <v>85</v>
      </c>
      <c r="AW1410" s="13" t="s">
        <v>33</v>
      </c>
      <c r="AX1410" s="13" t="s">
        <v>76</v>
      </c>
      <c r="AY1410" s="220" t="s">
        <v>150</v>
      </c>
    </row>
    <row r="1411" spans="2:51" s="13" customFormat="1">
      <c r="B1411" s="210"/>
      <c r="C1411" s="211"/>
      <c r="D1411" s="205" t="s">
        <v>161</v>
      </c>
      <c r="E1411" s="212" t="s">
        <v>1</v>
      </c>
      <c r="F1411" s="213" t="s">
        <v>1854</v>
      </c>
      <c r="G1411" s="211"/>
      <c r="H1411" s="214">
        <v>16.64</v>
      </c>
      <c r="I1411" s="215"/>
      <c r="J1411" s="211"/>
      <c r="K1411" s="211"/>
      <c r="L1411" s="216"/>
      <c r="M1411" s="217"/>
      <c r="N1411" s="218"/>
      <c r="O1411" s="218"/>
      <c r="P1411" s="218"/>
      <c r="Q1411" s="218"/>
      <c r="R1411" s="218"/>
      <c r="S1411" s="218"/>
      <c r="T1411" s="219"/>
      <c r="AT1411" s="220" t="s">
        <v>161</v>
      </c>
      <c r="AU1411" s="220" t="s">
        <v>85</v>
      </c>
      <c r="AV1411" s="13" t="s">
        <v>85</v>
      </c>
      <c r="AW1411" s="13" t="s">
        <v>33</v>
      </c>
      <c r="AX1411" s="13" t="s">
        <v>76</v>
      </c>
      <c r="AY1411" s="220" t="s">
        <v>150</v>
      </c>
    </row>
    <row r="1412" spans="2:51" s="13" customFormat="1">
      <c r="B1412" s="210"/>
      <c r="C1412" s="211"/>
      <c r="D1412" s="205" t="s">
        <v>161</v>
      </c>
      <c r="E1412" s="212" t="s">
        <v>1</v>
      </c>
      <c r="F1412" s="213" t="s">
        <v>1855</v>
      </c>
      <c r="G1412" s="211"/>
      <c r="H1412" s="214">
        <v>17.25</v>
      </c>
      <c r="I1412" s="215"/>
      <c r="J1412" s="211"/>
      <c r="K1412" s="211"/>
      <c r="L1412" s="216"/>
      <c r="M1412" s="217"/>
      <c r="N1412" s="218"/>
      <c r="O1412" s="218"/>
      <c r="P1412" s="218"/>
      <c r="Q1412" s="218"/>
      <c r="R1412" s="218"/>
      <c r="S1412" s="218"/>
      <c r="T1412" s="219"/>
      <c r="AT1412" s="220" t="s">
        <v>161</v>
      </c>
      <c r="AU1412" s="220" t="s">
        <v>85</v>
      </c>
      <c r="AV1412" s="13" t="s">
        <v>85</v>
      </c>
      <c r="AW1412" s="13" t="s">
        <v>33</v>
      </c>
      <c r="AX1412" s="13" t="s">
        <v>76</v>
      </c>
      <c r="AY1412" s="220" t="s">
        <v>150</v>
      </c>
    </row>
    <row r="1413" spans="2:51" s="13" customFormat="1">
      <c r="B1413" s="210"/>
      <c r="C1413" s="211"/>
      <c r="D1413" s="205" t="s">
        <v>161</v>
      </c>
      <c r="E1413" s="212" t="s">
        <v>1</v>
      </c>
      <c r="F1413" s="213" t="s">
        <v>1856</v>
      </c>
      <c r="G1413" s="211"/>
      <c r="H1413" s="214">
        <v>60.502000000000002</v>
      </c>
      <c r="I1413" s="215"/>
      <c r="J1413" s="211"/>
      <c r="K1413" s="211"/>
      <c r="L1413" s="216"/>
      <c r="M1413" s="217"/>
      <c r="N1413" s="218"/>
      <c r="O1413" s="218"/>
      <c r="P1413" s="218"/>
      <c r="Q1413" s="218"/>
      <c r="R1413" s="218"/>
      <c r="S1413" s="218"/>
      <c r="T1413" s="219"/>
      <c r="AT1413" s="220" t="s">
        <v>161</v>
      </c>
      <c r="AU1413" s="220" t="s">
        <v>85</v>
      </c>
      <c r="AV1413" s="13" t="s">
        <v>85</v>
      </c>
      <c r="AW1413" s="13" t="s">
        <v>33</v>
      </c>
      <c r="AX1413" s="13" t="s">
        <v>76</v>
      </c>
      <c r="AY1413" s="220" t="s">
        <v>150</v>
      </c>
    </row>
    <row r="1414" spans="2:51" s="13" customFormat="1">
      <c r="B1414" s="210"/>
      <c r="C1414" s="211"/>
      <c r="D1414" s="205" t="s">
        <v>161</v>
      </c>
      <c r="E1414" s="212" t="s">
        <v>1</v>
      </c>
      <c r="F1414" s="213" t="s">
        <v>1857</v>
      </c>
      <c r="G1414" s="211"/>
      <c r="H1414" s="214">
        <v>29.75</v>
      </c>
      <c r="I1414" s="215"/>
      <c r="J1414" s="211"/>
      <c r="K1414" s="211"/>
      <c r="L1414" s="216"/>
      <c r="M1414" s="217"/>
      <c r="N1414" s="218"/>
      <c r="O1414" s="218"/>
      <c r="P1414" s="218"/>
      <c r="Q1414" s="218"/>
      <c r="R1414" s="218"/>
      <c r="S1414" s="218"/>
      <c r="T1414" s="219"/>
      <c r="AT1414" s="220" t="s">
        <v>161</v>
      </c>
      <c r="AU1414" s="220" t="s">
        <v>85</v>
      </c>
      <c r="AV1414" s="13" t="s">
        <v>85</v>
      </c>
      <c r="AW1414" s="13" t="s">
        <v>33</v>
      </c>
      <c r="AX1414" s="13" t="s">
        <v>76</v>
      </c>
      <c r="AY1414" s="220" t="s">
        <v>150</v>
      </c>
    </row>
    <row r="1415" spans="2:51" s="13" customFormat="1">
      <c r="B1415" s="210"/>
      <c r="C1415" s="211"/>
      <c r="D1415" s="205" t="s">
        <v>161</v>
      </c>
      <c r="E1415" s="212" t="s">
        <v>1</v>
      </c>
      <c r="F1415" s="213" t="s">
        <v>1858</v>
      </c>
      <c r="G1415" s="211"/>
      <c r="H1415" s="214">
        <v>89.704999999999998</v>
      </c>
      <c r="I1415" s="215"/>
      <c r="J1415" s="211"/>
      <c r="K1415" s="211"/>
      <c r="L1415" s="216"/>
      <c r="M1415" s="217"/>
      <c r="N1415" s="218"/>
      <c r="O1415" s="218"/>
      <c r="P1415" s="218"/>
      <c r="Q1415" s="218"/>
      <c r="R1415" s="218"/>
      <c r="S1415" s="218"/>
      <c r="T1415" s="219"/>
      <c r="AT1415" s="220" t="s">
        <v>161</v>
      </c>
      <c r="AU1415" s="220" t="s">
        <v>85</v>
      </c>
      <c r="AV1415" s="13" t="s">
        <v>85</v>
      </c>
      <c r="AW1415" s="13" t="s">
        <v>33</v>
      </c>
      <c r="AX1415" s="13" t="s">
        <v>76</v>
      </c>
      <c r="AY1415" s="220" t="s">
        <v>150</v>
      </c>
    </row>
    <row r="1416" spans="2:51" s="13" customFormat="1">
      <c r="B1416" s="210"/>
      <c r="C1416" s="211"/>
      <c r="D1416" s="205" t="s">
        <v>161</v>
      </c>
      <c r="E1416" s="212" t="s">
        <v>1</v>
      </c>
      <c r="F1416" s="213" t="s">
        <v>1859</v>
      </c>
      <c r="G1416" s="211"/>
      <c r="H1416" s="214">
        <v>32.549999999999997</v>
      </c>
      <c r="I1416" s="215"/>
      <c r="J1416" s="211"/>
      <c r="K1416" s="211"/>
      <c r="L1416" s="216"/>
      <c r="M1416" s="217"/>
      <c r="N1416" s="218"/>
      <c r="O1416" s="218"/>
      <c r="P1416" s="218"/>
      <c r="Q1416" s="218"/>
      <c r="R1416" s="218"/>
      <c r="S1416" s="218"/>
      <c r="T1416" s="219"/>
      <c r="AT1416" s="220" t="s">
        <v>161</v>
      </c>
      <c r="AU1416" s="220" t="s">
        <v>85</v>
      </c>
      <c r="AV1416" s="13" t="s">
        <v>85</v>
      </c>
      <c r="AW1416" s="13" t="s">
        <v>33</v>
      </c>
      <c r="AX1416" s="13" t="s">
        <v>76</v>
      </c>
      <c r="AY1416" s="220" t="s">
        <v>150</v>
      </c>
    </row>
    <row r="1417" spans="2:51" s="13" customFormat="1">
      <c r="B1417" s="210"/>
      <c r="C1417" s="211"/>
      <c r="D1417" s="205" t="s">
        <v>161</v>
      </c>
      <c r="E1417" s="212" t="s">
        <v>1</v>
      </c>
      <c r="F1417" s="213" t="s">
        <v>1860</v>
      </c>
      <c r="G1417" s="211"/>
      <c r="H1417" s="214">
        <v>82.412000000000006</v>
      </c>
      <c r="I1417" s="215"/>
      <c r="J1417" s="211"/>
      <c r="K1417" s="211"/>
      <c r="L1417" s="216"/>
      <c r="M1417" s="217"/>
      <c r="N1417" s="218"/>
      <c r="O1417" s="218"/>
      <c r="P1417" s="218"/>
      <c r="Q1417" s="218"/>
      <c r="R1417" s="218"/>
      <c r="S1417" s="218"/>
      <c r="T1417" s="219"/>
      <c r="AT1417" s="220" t="s">
        <v>161</v>
      </c>
      <c r="AU1417" s="220" t="s">
        <v>85</v>
      </c>
      <c r="AV1417" s="13" t="s">
        <v>85</v>
      </c>
      <c r="AW1417" s="13" t="s">
        <v>33</v>
      </c>
      <c r="AX1417" s="13" t="s">
        <v>76</v>
      </c>
      <c r="AY1417" s="220" t="s">
        <v>150</v>
      </c>
    </row>
    <row r="1418" spans="2:51" s="13" customFormat="1">
      <c r="B1418" s="210"/>
      <c r="C1418" s="211"/>
      <c r="D1418" s="205" t="s">
        <v>161</v>
      </c>
      <c r="E1418" s="212" t="s">
        <v>1</v>
      </c>
      <c r="F1418" s="213" t="s">
        <v>1861</v>
      </c>
      <c r="G1418" s="211"/>
      <c r="H1418" s="214">
        <v>34.85</v>
      </c>
      <c r="I1418" s="215"/>
      <c r="J1418" s="211"/>
      <c r="K1418" s="211"/>
      <c r="L1418" s="216"/>
      <c r="M1418" s="217"/>
      <c r="N1418" s="218"/>
      <c r="O1418" s="218"/>
      <c r="P1418" s="218"/>
      <c r="Q1418" s="218"/>
      <c r="R1418" s="218"/>
      <c r="S1418" s="218"/>
      <c r="T1418" s="219"/>
      <c r="AT1418" s="220" t="s">
        <v>161</v>
      </c>
      <c r="AU1418" s="220" t="s">
        <v>85</v>
      </c>
      <c r="AV1418" s="13" t="s">
        <v>85</v>
      </c>
      <c r="AW1418" s="13" t="s">
        <v>33</v>
      </c>
      <c r="AX1418" s="13" t="s">
        <v>76</v>
      </c>
      <c r="AY1418" s="220" t="s">
        <v>150</v>
      </c>
    </row>
    <row r="1419" spans="2:51" s="13" customFormat="1">
      <c r="B1419" s="210"/>
      <c r="C1419" s="211"/>
      <c r="D1419" s="205" t="s">
        <v>161</v>
      </c>
      <c r="E1419" s="212" t="s">
        <v>1</v>
      </c>
      <c r="F1419" s="213" t="s">
        <v>1862</v>
      </c>
      <c r="G1419" s="211"/>
      <c r="H1419" s="214">
        <v>85.704999999999998</v>
      </c>
      <c r="I1419" s="215"/>
      <c r="J1419" s="211"/>
      <c r="K1419" s="211"/>
      <c r="L1419" s="216"/>
      <c r="M1419" s="217"/>
      <c r="N1419" s="218"/>
      <c r="O1419" s="218"/>
      <c r="P1419" s="218"/>
      <c r="Q1419" s="218"/>
      <c r="R1419" s="218"/>
      <c r="S1419" s="218"/>
      <c r="T1419" s="219"/>
      <c r="AT1419" s="220" t="s">
        <v>161</v>
      </c>
      <c r="AU1419" s="220" t="s">
        <v>85</v>
      </c>
      <c r="AV1419" s="13" t="s">
        <v>85</v>
      </c>
      <c r="AW1419" s="13" t="s">
        <v>33</v>
      </c>
      <c r="AX1419" s="13" t="s">
        <v>76</v>
      </c>
      <c r="AY1419" s="220" t="s">
        <v>150</v>
      </c>
    </row>
    <row r="1420" spans="2:51" s="13" customFormat="1">
      <c r="B1420" s="210"/>
      <c r="C1420" s="211"/>
      <c r="D1420" s="205" t="s">
        <v>161</v>
      </c>
      <c r="E1420" s="212" t="s">
        <v>1</v>
      </c>
      <c r="F1420" s="213" t="s">
        <v>1863</v>
      </c>
      <c r="G1420" s="211"/>
      <c r="H1420" s="214">
        <v>16.064</v>
      </c>
      <c r="I1420" s="215"/>
      <c r="J1420" s="211"/>
      <c r="K1420" s="211"/>
      <c r="L1420" s="216"/>
      <c r="M1420" s="217"/>
      <c r="N1420" s="218"/>
      <c r="O1420" s="218"/>
      <c r="P1420" s="218"/>
      <c r="Q1420" s="218"/>
      <c r="R1420" s="218"/>
      <c r="S1420" s="218"/>
      <c r="T1420" s="219"/>
      <c r="AT1420" s="220" t="s">
        <v>161</v>
      </c>
      <c r="AU1420" s="220" t="s">
        <v>85</v>
      </c>
      <c r="AV1420" s="13" t="s">
        <v>85</v>
      </c>
      <c r="AW1420" s="13" t="s">
        <v>33</v>
      </c>
      <c r="AX1420" s="13" t="s">
        <v>76</v>
      </c>
      <c r="AY1420" s="220" t="s">
        <v>150</v>
      </c>
    </row>
    <row r="1421" spans="2:51" s="13" customFormat="1">
      <c r="B1421" s="210"/>
      <c r="C1421" s="211"/>
      <c r="D1421" s="205" t="s">
        <v>161</v>
      </c>
      <c r="E1421" s="212" t="s">
        <v>1</v>
      </c>
      <c r="F1421" s="213" t="s">
        <v>1864</v>
      </c>
      <c r="G1421" s="211"/>
      <c r="H1421" s="214">
        <v>58.854999999999997</v>
      </c>
      <c r="I1421" s="215"/>
      <c r="J1421" s="211"/>
      <c r="K1421" s="211"/>
      <c r="L1421" s="216"/>
      <c r="M1421" s="217"/>
      <c r="N1421" s="218"/>
      <c r="O1421" s="218"/>
      <c r="P1421" s="218"/>
      <c r="Q1421" s="218"/>
      <c r="R1421" s="218"/>
      <c r="S1421" s="218"/>
      <c r="T1421" s="219"/>
      <c r="AT1421" s="220" t="s">
        <v>161</v>
      </c>
      <c r="AU1421" s="220" t="s">
        <v>85</v>
      </c>
      <c r="AV1421" s="13" t="s">
        <v>85</v>
      </c>
      <c r="AW1421" s="13" t="s">
        <v>33</v>
      </c>
      <c r="AX1421" s="13" t="s">
        <v>76</v>
      </c>
      <c r="AY1421" s="220" t="s">
        <v>150</v>
      </c>
    </row>
    <row r="1422" spans="2:51" s="13" customFormat="1">
      <c r="B1422" s="210"/>
      <c r="C1422" s="211"/>
      <c r="D1422" s="205" t="s">
        <v>161</v>
      </c>
      <c r="E1422" s="212" t="s">
        <v>1</v>
      </c>
      <c r="F1422" s="213" t="s">
        <v>1865</v>
      </c>
      <c r="G1422" s="211"/>
      <c r="H1422" s="214">
        <v>10.98</v>
      </c>
      <c r="I1422" s="215"/>
      <c r="J1422" s="211"/>
      <c r="K1422" s="211"/>
      <c r="L1422" s="216"/>
      <c r="M1422" s="217"/>
      <c r="N1422" s="218"/>
      <c r="O1422" s="218"/>
      <c r="P1422" s="218"/>
      <c r="Q1422" s="218"/>
      <c r="R1422" s="218"/>
      <c r="S1422" s="218"/>
      <c r="T1422" s="219"/>
      <c r="AT1422" s="220" t="s">
        <v>161</v>
      </c>
      <c r="AU1422" s="220" t="s">
        <v>85</v>
      </c>
      <c r="AV1422" s="13" t="s">
        <v>85</v>
      </c>
      <c r="AW1422" s="13" t="s">
        <v>33</v>
      </c>
      <c r="AX1422" s="13" t="s">
        <v>76</v>
      </c>
      <c r="AY1422" s="220" t="s">
        <v>150</v>
      </c>
    </row>
    <row r="1423" spans="2:51" s="13" customFormat="1">
      <c r="B1423" s="210"/>
      <c r="C1423" s="211"/>
      <c r="D1423" s="205" t="s">
        <v>161</v>
      </c>
      <c r="E1423" s="212" t="s">
        <v>1</v>
      </c>
      <c r="F1423" s="213" t="s">
        <v>1866</v>
      </c>
      <c r="G1423" s="211"/>
      <c r="H1423" s="214">
        <v>56.564</v>
      </c>
      <c r="I1423" s="215"/>
      <c r="J1423" s="211"/>
      <c r="K1423" s="211"/>
      <c r="L1423" s="216"/>
      <c r="M1423" s="217"/>
      <c r="N1423" s="218"/>
      <c r="O1423" s="218"/>
      <c r="P1423" s="218"/>
      <c r="Q1423" s="218"/>
      <c r="R1423" s="218"/>
      <c r="S1423" s="218"/>
      <c r="T1423" s="219"/>
      <c r="AT1423" s="220" t="s">
        <v>161</v>
      </c>
      <c r="AU1423" s="220" t="s">
        <v>85</v>
      </c>
      <c r="AV1423" s="13" t="s">
        <v>85</v>
      </c>
      <c r="AW1423" s="13" t="s">
        <v>33</v>
      </c>
      <c r="AX1423" s="13" t="s">
        <v>76</v>
      </c>
      <c r="AY1423" s="220" t="s">
        <v>150</v>
      </c>
    </row>
    <row r="1424" spans="2:51" s="13" customFormat="1">
      <c r="B1424" s="210"/>
      <c r="C1424" s="211"/>
      <c r="D1424" s="205" t="s">
        <v>161</v>
      </c>
      <c r="E1424" s="212" t="s">
        <v>1</v>
      </c>
      <c r="F1424" s="213" t="s">
        <v>1867</v>
      </c>
      <c r="G1424" s="211"/>
      <c r="H1424" s="214">
        <v>11.797000000000001</v>
      </c>
      <c r="I1424" s="215"/>
      <c r="J1424" s="211"/>
      <c r="K1424" s="211"/>
      <c r="L1424" s="216"/>
      <c r="M1424" s="217"/>
      <c r="N1424" s="218"/>
      <c r="O1424" s="218"/>
      <c r="P1424" s="218"/>
      <c r="Q1424" s="218"/>
      <c r="R1424" s="218"/>
      <c r="S1424" s="218"/>
      <c r="T1424" s="219"/>
      <c r="AT1424" s="220" t="s">
        <v>161</v>
      </c>
      <c r="AU1424" s="220" t="s">
        <v>85</v>
      </c>
      <c r="AV1424" s="13" t="s">
        <v>85</v>
      </c>
      <c r="AW1424" s="13" t="s">
        <v>33</v>
      </c>
      <c r="AX1424" s="13" t="s">
        <v>76</v>
      </c>
      <c r="AY1424" s="220" t="s">
        <v>150</v>
      </c>
    </row>
    <row r="1425" spans="2:51" s="13" customFormat="1">
      <c r="B1425" s="210"/>
      <c r="C1425" s="211"/>
      <c r="D1425" s="205" t="s">
        <v>161</v>
      </c>
      <c r="E1425" s="212" t="s">
        <v>1</v>
      </c>
      <c r="F1425" s="213" t="s">
        <v>1868</v>
      </c>
      <c r="G1425" s="211"/>
      <c r="H1425" s="214">
        <v>52.768999999999998</v>
      </c>
      <c r="I1425" s="215"/>
      <c r="J1425" s="211"/>
      <c r="K1425" s="211"/>
      <c r="L1425" s="216"/>
      <c r="M1425" s="217"/>
      <c r="N1425" s="218"/>
      <c r="O1425" s="218"/>
      <c r="P1425" s="218"/>
      <c r="Q1425" s="218"/>
      <c r="R1425" s="218"/>
      <c r="S1425" s="218"/>
      <c r="T1425" s="219"/>
      <c r="AT1425" s="220" t="s">
        <v>161</v>
      </c>
      <c r="AU1425" s="220" t="s">
        <v>85</v>
      </c>
      <c r="AV1425" s="13" t="s">
        <v>85</v>
      </c>
      <c r="AW1425" s="13" t="s">
        <v>33</v>
      </c>
      <c r="AX1425" s="13" t="s">
        <v>76</v>
      </c>
      <c r="AY1425" s="220" t="s">
        <v>150</v>
      </c>
    </row>
    <row r="1426" spans="2:51" s="13" customFormat="1">
      <c r="B1426" s="210"/>
      <c r="C1426" s="211"/>
      <c r="D1426" s="205" t="s">
        <v>161</v>
      </c>
      <c r="E1426" s="212" t="s">
        <v>1</v>
      </c>
      <c r="F1426" s="213" t="s">
        <v>1869</v>
      </c>
      <c r="G1426" s="211"/>
      <c r="H1426" s="214">
        <v>6.21</v>
      </c>
      <c r="I1426" s="215"/>
      <c r="J1426" s="211"/>
      <c r="K1426" s="211"/>
      <c r="L1426" s="216"/>
      <c r="M1426" s="217"/>
      <c r="N1426" s="218"/>
      <c r="O1426" s="218"/>
      <c r="P1426" s="218"/>
      <c r="Q1426" s="218"/>
      <c r="R1426" s="218"/>
      <c r="S1426" s="218"/>
      <c r="T1426" s="219"/>
      <c r="AT1426" s="220" t="s">
        <v>161</v>
      </c>
      <c r="AU1426" s="220" t="s">
        <v>85</v>
      </c>
      <c r="AV1426" s="13" t="s">
        <v>85</v>
      </c>
      <c r="AW1426" s="13" t="s">
        <v>33</v>
      </c>
      <c r="AX1426" s="13" t="s">
        <v>76</v>
      </c>
      <c r="AY1426" s="220" t="s">
        <v>150</v>
      </c>
    </row>
    <row r="1427" spans="2:51" s="13" customFormat="1">
      <c r="B1427" s="210"/>
      <c r="C1427" s="211"/>
      <c r="D1427" s="205" t="s">
        <v>161</v>
      </c>
      <c r="E1427" s="212" t="s">
        <v>1</v>
      </c>
      <c r="F1427" s="213" t="s">
        <v>1870</v>
      </c>
      <c r="G1427" s="211"/>
      <c r="H1427" s="214">
        <v>24.75</v>
      </c>
      <c r="I1427" s="215"/>
      <c r="J1427" s="211"/>
      <c r="K1427" s="211"/>
      <c r="L1427" s="216"/>
      <c r="M1427" s="217"/>
      <c r="N1427" s="218"/>
      <c r="O1427" s="218"/>
      <c r="P1427" s="218"/>
      <c r="Q1427" s="218"/>
      <c r="R1427" s="218"/>
      <c r="S1427" s="218"/>
      <c r="T1427" s="219"/>
      <c r="AT1427" s="220" t="s">
        <v>161</v>
      </c>
      <c r="AU1427" s="220" t="s">
        <v>85</v>
      </c>
      <c r="AV1427" s="13" t="s">
        <v>85</v>
      </c>
      <c r="AW1427" s="13" t="s">
        <v>33</v>
      </c>
      <c r="AX1427" s="13" t="s">
        <v>76</v>
      </c>
      <c r="AY1427" s="220" t="s">
        <v>150</v>
      </c>
    </row>
    <row r="1428" spans="2:51" s="13" customFormat="1">
      <c r="B1428" s="210"/>
      <c r="C1428" s="211"/>
      <c r="D1428" s="205" t="s">
        <v>161</v>
      </c>
      <c r="E1428" s="212" t="s">
        <v>1</v>
      </c>
      <c r="F1428" s="213" t="s">
        <v>1871</v>
      </c>
      <c r="G1428" s="211"/>
      <c r="H1428" s="214">
        <v>8.798</v>
      </c>
      <c r="I1428" s="215"/>
      <c r="J1428" s="211"/>
      <c r="K1428" s="211"/>
      <c r="L1428" s="216"/>
      <c r="M1428" s="217"/>
      <c r="N1428" s="218"/>
      <c r="O1428" s="218"/>
      <c r="P1428" s="218"/>
      <c r="Q1428" s="218"/>
      <c r="R1428" s="218"/>
      <c r="S1428" s="218"/>
      <c r="T1428" s="219"/>
      <c r="AT1428" s="220" t="s">
        <v>161</v>
      </c>
      <c r="AU1428" s="220" t="s">
        <v>85</v>
      </c>
      <c r="AV1428" s="13" t="s">
        <v>85</v>
      </c>
      <c r="AW1428" s="13" t="s">
        <v>33</v>
      </c>
      <c r="AX1428" s="13" t="s">
        <v>76</v>
      </c>
      <c r="AY1428" s="220" t="s">
        <v>150</v>
      </c>
    </row>
    <row r="1429" spans="2:51" s="13" customFormat="1">
      <c r="B1429" s="210"/>
      <c r="C1429" s="211"/>
      <c r="D1429" s="205" t="s">
        <v>161</v>
      </c>
      <c r="E1429" s="212" t="s">
        <v>1</v>
      </c>
      <c r="F1429" s="213" t="s">
        <v>1872</v>
      </c>
      <c r="G1429" s="211"/>
      <c r="H1429" s="214">
        <v>35.82</v>
      </c>
      <c r="I1429" s="215"/>
      <c r="J1429" s="211"/>
      <c r="K1429" s="211"/>
      <c r="L1429" s="216"/>
      <c r="M1429" s="217"/>
      <c r="N1429" s="218"/>
      <c r="O1429" s="218"/>
      <c r="P1429" s="218"/>
      <c r="Q1429" s="218"/>
      <c r="R1429" s="218"/>
      <c r="S1429" s="218"/>
      <c r="T1429" s="219"/>
      <c r="AT1429" s="220" t="s">
        <v>161</v>
      </c>
      <c r="AU1429" s="220" t="s">
        <v>85</v>
      </c>
      <c r="AV1429" s="13" t="s">
        <v>85</v>
      </c>
      <c r="AW1429" s="13" t="s">
        <v>33</v>
      </c>
      <c r="AX1429" s="13" t="s">
        <v>76</v>
      </c>
      <c r="AY1429" s="220" t="s">
        <v>150</v>
      </c>
    </row>
    <row r="1430" spans="2:51" s="13" customFormat="1">
      <c r="B1430" s="210"/>
      <c r="C1430" s="211"/>
      <c r="D1430" s="205" t="s">
        <v>161</v>
      </c>
      <c r="E1430" s="212" t="s">
        <v>1</v>
      </c>
      <c r="F1430" s="213" t="s">
        <v>1873</v>
      </c>
      <c r="G1430" s="211"/>
      <c r="H1430" s="214">
        <v>4.3529999999999998</v>
      </c>
      <c r="I1430" s="215"/>
      <c r="J1430" s="211"/>
      <c r="K1430" s="211"/>
      <c r="L1430" s="216"/>
      <c r="M1430" s="217"/>
      <c r="N1430" s="218"/>
      <c r="O1430" s="218"/>
      <c r="P1430" s="218"/>
      <c r="Q1430" s="218"/>
      <c r="R1430" s="218"/>
      <c r="S1430" s="218"/>
      <c r="T1430" s="219"/>
      <c r="AT1430" s="220" t="s">
        <v>161</v>
      </c>
      <c r="AU1430" s="220" t="s">
        <v>85</v>
      </c>
      <c r="AV1430" s="13" t="s">
        <v>85</v>
      </c>
      <c r="AW1430" s="13" t="s">
        <v>33</v>
      </c>
      <c r="AX1430" s="13" t="s">
        <v>76</v>
      </c>
      <c r="AY1430" s="220" t="s">
        <v>150</v>
      </c>
    </row>
    <row r="1431" spans="2:51" s="13" customFormat="1">
      <c r="B1431" s="210"/>
      <c r="C1431" s="211"/>
      <c r="D1431" s="205" t="s">
        <v>161</v>
      </c>
      <c r="E1431" s="212" t="s">
        <v>1</v>
      </c>
      <c r="F1431" s="213" t="s">
        <v>1874</v>
      </c>
      <c r="G1431" s="211"/>
      <c r="H1431" s="214">
        <v>13.157</v>
      </c>
      <c r="I1431" s="215"/>
      <c r="J1431" s="211"/>
      <c r="K1431" s="211"/>
      <c r="L1431" s="216"/>
      <c r="M1431" s="217"/>
      <c r="N1431" s="218"/>
      <c r="O1431" s="218"/>
      <c r="P1431" s="218"/>
      <c r="Q1431" s="218"/>
      <c r="R1431" s="218"/>
      <c r="S1431" s="218"/>
      <c r="T1431" s="219"/>
      <c r="AT1431" s="220" t="s">
        <v>161</v>
      </c>
      <c r="AU1431" s="220" t="s">
        <v>85</v>
      </c>
      <c r="AV1431" s="13" t="s">
        <v>85</v>
      </c>
      <c r="AW1431" s="13" t="s">
        <v>33</v>
      </c>
      <c r="AX1431" s="13" t="s">
        <v>76</v>
      </c>
      <c r="AY1431" s="220" t="s">
        <v>150</v>
      </c>
    </row>
    <row r="1432" spans="2:51" s="13" customFormat="1">
      <c r="B1432" s="210"/>
      <c r="C1432" s="211"/>
      <c r="D1432" s="205" t="s">
        <v>161</v>
      </c>
      <c r="E1432" s="212" t="s">
        <v>1</v>
      </c>
      <c r="F1432" s="213" t="s">
        <v>1875</v>
      </c>
      <c r="G1432" s="211"/>
      <c r="H1432" s="214">
        <v>2.9830000000000001</v>
      </c>
      <c r="I1432" s="215"/>
      <c r="J1432" s="211"/>
      <c r="K1432" s="211"/>
      <c r="L1432" s="216"/>
      <c r="M1432" s="217"/>
      <c r="N1432" s="218"/>
      <c r="O1432" s="218"/>
      <c r="P1432" s="218"/>
      <c r="Q1432" s="218"/>
      <c r="R1432" s="218"/>
      <c r="S1432" s="218"/>
      <c r="T1432" s="219"/>
      <c r="AT1432" s="220" t="s">
        <v>161</v>
      </c>
      <c r="AU1432" s="220" t="s">
        <v>85</v>
      </c>
      <c r="AV1432" s="13" t="s">
        <v>85</v>
      </c>
      <c r="AW1432" s="13" t="s">
        <v>33</v>
      </c>
      <c r="AX1432" s="13" t="s">
        <v>76</v>
      </c>
      <c r="AY1432" s="220" t="s">
        <v>150</v>
      </c>
    </row>
    <row r="1433" spans="2:51" s="13" customFormat="1">
      <c r="B1433" s="210"/>
      <c r="C1433" s="211"/>
      <c r="D1433" s="205" t="s">
        <v>161</v>
      </c>
      <c r="E1433" s="212" t="s">
        <v>1</v>
      </c>
      <c r="F1433" s="213" t="s">
        <v>1876</v>
      </c>
      <c r="G1433" s="211"/>
      <c r="H1433" s="214">
        <v>2.306</v>
      </c>
      <c r="I1433" s="215"/>
      <c r="J1433" s="211"/>
      <c r="K1433" s="211"/>
      <c r="L1433" s="216"/>
      <c r="M1433" s="217"/>
      <c r="N1433" s="218"/>
      <c r="O1433" s="218"/>
      <c r="P1433" s="218"/>
      <c r="Q1433" s="218"/>
      <c r="R1433" s="218"/>
      <c r="S1433" s="218"/>
      <c r="T1433" s="219"/>
      <c r="AT1433" s="220" t="s">
        <v>161</v>
      </c>
      <c r="AU1433" s="220" t="s">
        <v>85</v>
      </c>
      <c r="AV1433" s="13" t="s">
        <v>85</v>
      </c>
      <c r="AW1433" s="13" t="s">
        <v>33</v>
      </c>
      <c r="AX1433" s="13" t="s">
        <v>76</v>
      </c>
      <c r="AY1433" s="220" t="s">
        <v>150</v>
      </c>
    </row>
    <row r="1434" spans="2:51" s="13" customFormat="1">
      <c r="B1434" s="210"/>
      <c r="C1434" s="211"/>
      <c r="D1434" s="205" t="s">
        <v>161</v>
      </c>
      <c r="E1434" s="212" t="s">
        <v>1</v>
      </c>
      <c r="F1434" s="213" t="s">
        <v>1877</v>
      </c>
      <c r="G1434" s="211"/>
      <c r="H1434" s="214">
        <v>9.0289999999999999</v>
      </c>
      <c r="I1434" s="215"/>
      <c r="J1434" s="211"/>
      <c r="K1434" s="211"/>
      <c r="L1434" s="216"/>
      <c r="M1434" s="217"/>
      <c r="N1434" s="218"/>
      <c r="O1434" s="218"/>
      <c r="P1434" s="218"/>
      <c r="Q1434" s="218"/>
      <c r="R1434" s="218"/>
      <c r="S1434" s="218"/>
      <c r="T1434" s="219"/>
      <c r="AT1434" s="220" t="s">
        <v>161</v>
      </c>
      <c r="AU1434" s="220" t="s">
        <v>85</v>
      </c>
      <c r="AV1434" s="13" t="s">
        <v>85</v>
      </c>
      <c r="AW1434" s="13" t="s">
        <v>33</v>
      </c>
      <c r="AX1434" s="13" t="s">
        <v>76</v>
      </c>
      <c r="AY1434" s="220" t="s">
        <v>150</v>
      </c>
    </row>
    <row r="1435" spans="2:51" s="13" customFormat="1">
      <c r="B1435" s="210"/>
      <c r="C1435" s="211"/>
      <c r="D1435" s="205" t="s">
        <v>161</v>
      </c>
      <c r="E1435" s="212" t="s">
        <v>1</v>
      </c>
      <c r="F1435" s="213" t="s">
        <v>1878</v>
      </c>
      <c r="G1435" s="211"/>
      <c r="H1435" s="214">
        <v>1.2909999999999999</v>
      </c>
      <c r="I1435" s="215"/>
      <c r="J1435" s="211"/>
      <c r="K1435" s="211"/>
      <c r="L1435" s="216"/>
      <c r="M1435" s="217"/>
      <c r="N1435" s="218"/>
      <c r="O1435" s="218"/>
      <c r="P1435" s="218"/>
      <c r="Q1435" s="218"/>
      <c r="R1435" s="218"/>
      <c r="S1435" s="218"/>
      <c r="T1435" s="219"/>
      <c r="AT1435" s="220" t="s">
        <v>161</v>
      </c>
      <c r="AU1435" s="220" t="s">
        <v>85</v>
      </c>
      <c r="AV1435" s="13" t="s">
        <v>85</v>
      </c>
      <c r="AW1435" s="13" t="s">
        <v>33</v>
      </c>
      <c r="AX1435" s="13" t="s">
        <v>76</v>
      </c>
      <c r="AY1435" s="220" t="s">
        <v>150</v>
      </c>
    </row>
    <row r="1436" spans="2:51" s="13" customFormat="1">
      <c r="B1436" s="210"/>
      <c r="C1436" s="211"/>
      <c r="D1436" s="205" t="s">
        <v>161</v>
      </c>
      <c r="E1436" s="212" t="s">
        <v>1</v>
      </c>
      <c r="F1436" s="213" t="s">
        <v>1879</v>
      </c>
      <c r="G1436" s="211"/>
      <c r="H1436" s="214">
        <v>5.5460000000000003</v>
      </c>
      <c r="I1436" s="215"/>
      <c r="J1436" s="211"/>
      <c r="K1436" s="211"/>
      <c r="L1436" s="216"/>
      <c r="M1436" s="217"/>
      <c r="N1436" s="218"/>
      <c r="O1436" s="218"/>
      <c r="P1436" s="218"/>
      <c r="Q1436" s="218"/>
      <c r="R1436" s="218"/>
      <c r="S1436" s="218"/>
      <c r="T1436" s="219"/>
      <c r="AT1436" s="220" t="s">
        <v>161</v>
      </c>
      <c r="AU1436" s="220" t="s">
        <v>85</v>
      </c>
      <c r="AV1436" s="13" t="s">
        <v>85</v>
      </c>
      <c r="AW1436" s="13" t="s">
        <v>33</v>
      </c>
      <c r="AX1436" s="13" t="s">
        <v>76</v>
      </c>
      <c r="AY1436" s="220" t="s">
        <v>150</v>
      </c>
    </row>
    <row r="1437" spans="2:51" s="13" customFormat="1">
      <c r="B1437" s="210"/>
      <c r="C1437" s="211"/>
      <c r="D1437" s="205" t="s">
        <v>161</v>
      </c>
      <c r="E1437" s="212" t="s">
        <v>1</v>
      </c>
      <c r="F1437" s="213" t="s">
        <v>1880</v>
      </c>
      <c r="G1437" s="211"/>
      <c r="H1437" s="214">
        <v>4.2160000000000002</v>
      </c>
      <c r="I1437" s="215"/>
      <c r="J1437" s="211"/>
      <c r="K1437" s="211"/>
      <c r="L1437" s="216"/>
      <c r="M1437" s="217"/>
      <c r="N1437" s="218"/>
      <c r="O1437" s="218"/>
      <c r="P1437" s="218"/>
      <c r="Q1437" s="218"/>
      <c r="R1437" s="218"/>
      <c r="S1437" s="218"/>
      <c r="T1437" s="219"/>
      <c r="AT1437" s="220" t="s">
        <v>161</v>
      </c>
      <c r="AU1437" s="220" t="s">
        <v>85</v>
      </c>
      <c r="AV1437" s="13" t="s">
        <v>85</v>
      </c>
      <c r="AW1437" s="13" t="s">
        <v>33</v>
      </c>
      <c r="AX1437" s="13" t="s">
        <v>76</v>
      </c>
      <c r="AY1437" s="220" t="s">
        <v>150</v>
      </c>
    </row>
    <row r="1438" spans="2:51" s="13" customFormat="1">
      <c r="B1438" s="210"/>
      <c r="C1438" s="211"/>
      <c r="D1438" s="205" t="s">
        <v>161</v>
      </c>
      <c r="E1438" s="212" t="s">
        <v>1</v>
      </c>
      <c r="F1438" s="213" t="s">
        <v>1881</v>
      </c>
      <c r="G1438" s="211"/>
      <c r="H1438" s="214">
        <v>11.542</v>
      </c>
      <c r="I1438" s="215"/>
      <c r="J1438" s="211"/>
      <c r="K1438" s="211"/>
      <c r="L1438" s="216"/>
      <c r="M1438" s="217"/>
      <c r="N1438" s="218"/>
      <c r="O1438" s="218"/>
      <c r="P1438" s="218"/>
      <c r="Q1438" s="218"/>
      <c r="R1438" s="218"/>
      <c r="S1438" s="218"/>
      <c r="T1438" s="219"/>
      <c r="AT1438" s="220" t="s">
        <v>161</v>
      </c>
      <c r="AU1438" s="220" t="s">
        <v>85</v>
      </c>
      <c r="AV1438" s="13" t="s">
        <v>85</v>
      </c>
      <c r="AW1438" s="13" t="s">
        <v>33</v>
      </c>
      <c r="AX1438" s="13" t="s">
        <v>76</v>
      </c>
      <c r="AY1438" s="220" t="s">
        <v>150</v>
      </c>
    </row>
    <row r="1439" spans="2:51" s="13" customFormat="1">
      <c r="B1439" s="210"/>
      <c r="C1439" s="211"/>
      <c r="D1439" s="205" t="s">
        <v>161</v>
      </c>
      <c r="E1439" s="212" t="s">
        <v>1</v>
      </c>
      <c r="F1439" s="213" t="s">
        <v>1882</v>
      </c>
      <c r="G1439" s="211"/>
      <c r="H1439" s="214">
        <v>1.3320000000000001</v>
      </c>
      <c r="I1439" s="215"/>
      <c r="J1439" s="211"/>
      <c r="K1439" s="211"/>
      <c r="L1439" s="216"/>
      <c r="M1439" s="217"/>
      <c r="N1439" s="218"/>
      <c r="O1439" s="218"/>
      <c r="P1439" s="218"/>
      <c r="Q1439" s="218"/>
      <c r="R1439" s="218"/>
      <c r="S1439" s="218"/>
      <c r="T1439" s="219"/>
      <c r="AT1439" s="220" t="s">
        <v>161</v>
      </c>
      <c r="AU1439" s="220" t="s">
        <v>85</v>
      </c>
      <c r="AV1439" s="13" t="s">
        <v>85</v>
      </c>
      <c r="AW1439" s="13" t="s">
        <v>33</v>
      </c>
      <c r="AX1439" s="13" t="s">
        <v>76</v>
      </c>
      <c r="AY1439" s="220" t="s">
        <v>150</v>
      </c>
    </row>
    <row r="1440" spans="2:51" s="13" customFormat="1">
      <c r="B1440" s="210"/>
      <c r="C1440" s="211"/>
      <c r="D1440" s="205" t="s">
        <v>161</v>
      </c>
      <c r="E1440" s="212" t="s">
        <v>1</v>
      </c>
      <c r="F1440" s="213" t="s">
        <v>1883</v>
      </c>
      <c r="G1440" s="211"/>
      <c r="H1440" s="214">
        <v>5.641</v>
      </c>
      <c r="I1440" s="215"/>
      <c r="J1440" s="211"/>
      <c r="K1440" s="211"/>
      <c r="L1440" s="216"/>
      <c r="M1440" s="217"/>
      <c r="N1440" s="218"/>
      <c r="O1440" s="218"/>
      <c r="P1440" s="218"/>
      <c r="Q1440" s="218"/>
      <c r="R1440" s="218"/>
      <c r="S1440" s="218"/>
      <c r="T1440" s="219"/>
      <c r="AT1440" s="220" t="s">
        <v>161</v>
      </c>
      <c r="AU1440" s="220" t="s">
        <v>85</v>
      </c>
      <c r="AV1440" s="13" t="s">
        <v>85</v>
      </c>
      <c r="AW1440" s="13" t="s">
        <v>33</v>
      </c>
      <c r="AX1440" s="13" t="s">
        <v>76</v>
      </c>
      <c r="AY1440" s="220" t="s">
        <v>150</v>
      </c>
    </row>
    <row r="1441" spans="2:51" s="13" customFormat="1">
      <c r="B1441" s="210"/>
      <c r="C1441" s="211"/>
      <c r="D1441" s="205" t="s">
        <v>161</v>
      </c>
      <c r="E1441" s="212" t="s">
        <v>1</v>
      </c>
      <c r="F1441" s="213" t="s">
        <v>1884</v>
      </c>
      <c r="G1441" s="211"/>
      <c r="H1441" s="214">
        <v>3.5840000000000001</v>
      </c>
      <c r="I1441" s="215"/>
      <c r="J1441" s="211"/>
      <c r="K1441" s="211"/>
      <c r="L1441" s="216"/>
      <c r="M1441" s="217"/>
      <c r="N1441" s="218"/>
      <c r="O1441" s="218"/>
      <c r="P1441" s="218"/>
      <c r="Q1441" s="218"/>
      <c r="R1441" s="218"/>
      <c r="S1441" s="218"/>
      <c r="T1441" s="219"/>
      <c r="AT1441" s="220" t="s">
        <v>161</v>
      </c>
      <c r="AU1441" s="220" t="s">
        <v>85</v>
      </c>
      <c r="AV1441" s="13" t="s">
        <v>85</v>
      </c>
      <c r="AW1441" s="13" t="s">
        <v>33</v>
      </c>
      <c r="AX1441" s="13" t="s">
        <v>76</v>
      </c>
      <c r="AY1441" s="220" t="s">
        <v>150</v>
      </c>
    </row>
    <row r="1442" spans="2:51" s="13" customFormat="1">
      <c r="B1442" s="210"/>
      <c r="C1442" s="211"/>
      <c r="D1442" s="205" t="s">
        <v>161</v>
      </c>
      <c r="E1442" s="212" t="s">
        <v>1</v>
      </c>
      <c r="F1442" s="213" t="s">
        <v>1885</v>
      </c>
      <c r="G1442" s="211"/>
      <c r="H1442" s="214">
        <v>12.118</v>
      </c>
      <c r="I1442" s="215"/>
      <c r="J1442" s="211"/>
      <c r="K1442" s="211"/>
      <c r="L1442" s="216"/>
      <c r="M1442" s="217"/>
      <c r="N1442" s="218"/>
      <c r="O1442" s="218"/>
      <c r="P1442" s="218"/>
      <c r="Q1442" s="218"/>
      <c r="R1442" s="218"/>
      <c r="S1442" s="218"/>
      <c r="T1442" s="219"/>
      <c r="AT1442" s="220" t="s">
        <v>161</v>
      </c>
      <c r="AU1442" s="220" t="s">
        <v>85</v>
      </c>
      <c r="AV1442" s="13" t="s">
        <v>85</v>
      </c>
      <c r="AW1442" s="13" t="s">
        <v>33</v>
      </c>
      <c r="AX1442" s="13" t="s">
        <v>76</v>
      </c>
      <c r="AY1442" s="220" t="s">
        <v>150</v>
      </c>
    </row>
    <row r="1443" spans="2:51" s="13" customFormat="1">
      <c r="B1443" s="210"/>
      <c r="C1443" s="211"/>
      <c r="D1443" s="205" t="s">
        <v>161</v>
      </c>
      <c r="E1443" s="212" t="s">
        <v>1</v>
      </c>
      <c r="F1443" s="213" t="s">
        <v>1886</v>
      </c>
      <c r="G1443" s="211"/>
      <c r="H1443" s="214">
        <v>11.903</v>
      </c>
      <c r="I1443" s="215"/>
      <c r="J1443" s="211"/>
      <c r="K1443" s="211"/>
      <c r="L1443" s="216"/>
      <c r="M1443" s="217"/>
      <c r="N1443" s="218"/>
      <c r="O1443" s="218"/>
      <c r="P1443" s="218"/>
      <c r="Q1443" s="218"/>
      <c r="R1443" s="218"/>
      <c r="S1443" s="218"/>
      <c r="T1443" s="219"/>
      <c r="AT1443" s="220" t="s">
        <v>161</v>
      </c>
      <c r="AU1443" s="220" t="s">
        <v>85</v>
      </c>
      <c r="AV1443" s="13" t="s">
        <v>85</v>
      </c>
      <c r="AW1443" s="13" t="s">
        <v>33</v>
      </c>
      <c r="AX1443" s="13" t="s">
        <v>76</v>
      </c>
      <c r="AY1443" s="220" t="s">
        <v>150</v>
      </c>
    </row>
    <row r="1444" spans="2:51" s="13" customFormat="1">
      <c r="B1444" s="210"/>
      <c r="C1444" s="211"/>
      <c r="D1444" s="205" t="s">
        <v>161</v>
      </c>
      <c r="E1444" s="212" t="s">
        <v>1</v>
      </c>
      <c r="F1444" s="213" t="s">
        <v>1887</v>
      </c>
      <c r="G1444" s="211"/>
      <c r="H1444" s="214">
        <v>16.353000000000002</v>
      </c>
      <c r="I1444" s="215"/>
      <c r="J1444" s="211"/>
      <c r="K1444" s="211"/>
      <c r="L1444" s="216"/>
      <c r="M1444" s="217"/>
      <c r="N1444" s="218"/>
      <c r="O1444" s="218"/>
      <c r="P1444" s="218"/>
      <c r="Q1444" s="218"/>
      <c r="R1444" s="218"/>
      <c r="S1444" s="218"/>
      <c r="T1444" s="219"/>
      <c r="AT1444" s="220" t="s">
        <v>161</v>
      </c>
      <c r="AU1444" s="220" t="s">
        <v>85</v>
      </c>
      <c r="AV1444" s="13" t="s">
        <v>85</v>
      </c>
      <c r="AW1444" s="13" t="s">
        <v>33</v>
      </c>
      <c r="AX1444" s="13" t="s">
        <v>76</v>
      </c>
      <c r="AY1444" s="220" t="s">
        <v>150</v>
      </c>
    </row>
    <row r="1445" spans="2:51" s="13" customFormat="1">
      <c r="B1445" s="210"/>
      <c r="C1445" s="211"/>
      <c r="D1445" s="205" t="s">
        <v>161</v>
      </c>
      <c r="E1445" s="212" t="s">
        <v>1</v>
      </c>
      <c r="F1445" s="213" t="s">
        <v>1888</v>
      </c>
      <c r="G1445" s="211"/>
      <c r="H1445" s="214">
        <v>5.6520000000000001</v>
      </c>
      <c r="I1445" s="215"/>
      <c r="J1445" s="211"/>
      <c r="K1445" s="211"/>
      <c r="L1445" s="216"/>
      <c r="M1445" s="217"/>
      <c r="N1445" s="218"/>
      <c r="O1445" s="218"/>
      <c r="P1445" s="218"/>
      <c r="Q1445" s="218"/>
      <c r="R1445" s="218"/>
      <c r="S1445" s="218"/>
      <c r="T1445" s="219"/>
      <c r="AT1445" s="220" t="s">
        <v>161</v>
      </c>
      <c r="AU1445" s="220" t="s">
        <v>85</v>
      </c>
      <c r="AV1445" s="13" t="s">
        <v>85</v>
      </c>
      <c r="AW1445" s="13" t="s">
        <v>33</v>
      </c>
      <c r="AX1445" s="13" t="s">
        <v>76</v>
      </c>
      <c r="AY1445" s="220" t="s">
        <v>150</v>
      </c>
    </row>
    <row r="1446" spans="2:51" s="13" customFormat="1">
      <c r="B1446" s="210"/>
      <c r="C1446" s="211"/>
      <c r="D1446" s="205" t="s">
        <v>161</v>
      </c>
      <c r="E1446" s="212" t="s">
        <v>1</v>
      </c>
      <c r="F1446" s="213" t="s">
        <v>1889</v>
      </c>
      <c r="G1446" s="211"/>
      <c r="H1446" s="214">
        <v>49.25</v>
      </c>
      <c r="I1446" s="215"/>
      <c r="J1446" s="211"/>
      <c r="K1446" s="211"/>
      <c r="L1446" s="216"/>
      <c r="M1446" s="217"/>
      <c r="N1446" s="218"/>
      <c r="O1446" s="218"/>
      <c r="P1446" s="218"/>
      <c r="Q1446" s="218"/>
      <c r="R1446" s="218"/>
      <c r="S1446" s="218"/>
      <c r="T1446" s="219"/>
      <c r="AT1446" s="220" t="s">
        <v>161</v>
      </c>
      <c r="AU1446" s="220" t="s">
        <v>85</v>
      </c>
      <c r="AV1446" s="13" t="s">
        <v>85</v>
      </c>
      <c r="AW1446" s="13" t="s">
        <v>33</v>
      </c>
      <c r="AX1446" s="13" t="s">
        <v>76</v>
      </c>
      <c r="AY1446" s="220" t="s">
        <v>150</v>
      </c>
    </row>
    <row r="1447" spans="2:51" s="13" customFormat="1">
      <c r="B1447" s="210"/>
      <c r="C1447" s="211"/>
      <c r="D1447" s="205" t="s">
        <v>161</v>
      </c>
      <c r="E1447" s="212" t="s">
        <v>1</v>
      </c>
      <c r="F1447" s="213" t="s">
        <v>1890</v>
      </c>
      <c r="G1447" s="211"/>
      <c r="H1447" s="214">
        <v>63.878999999999998</v>
      </c>
      <c r="I1447" s="215"/>
      <c r="J1447" s="211"/>
      <c r="K1447" s="211"/>
      <c r="L1447" s="216"/>
      <c r="M1447" s="217"/>
      <c r="N1447" s="218"/>
      <c r="O1447" s="218"/>
      <c r="P1447" s="218"/>
      <c r="Q1447" s="218"/>
      <c r="R1447" s="218"/>
      <c r="S1447" s="218"/>
      <c r="T1447" s="219"/>
      <c r="AT1447" s="220" t="s">
        <v>161</v>
      </c>
      <c r="AU1447" s="220" t="s">
        <v>85</v>
      </c>
      <c r="AV1447" s="13" t="s">
        <v>85</v>
      </c>
      <c r="AW1447" s="13" t="s">
        <v>33</v>
      </c>
      <c r="AX1447" s="13" t="s">
        <v>76</v>
      </c>
      <c r="AY1447" s="220" t="s">
        <v>150</v>
      </c>
    </row>
    <row r="1448" spans="2:51" s="13" customFormat="1">
      <c r="B1448" s="210"/>
      <c r="C1448" s="211"/>
      <c r="D1448" s="205" t="s">
        <v>161</v>
      </c>
      <c r="E1448" s="212" t="s">
        <v>1</v>
      </c>
      <c r="F1448" s="213" t="s">
        <v>1891</v>
      </c>
      <c r="G1448" s="211"/>
      <c r="H1448" s="214">
        <v>13.26</v>
      </c>
      <c r="I1448" s="215"/>
      <c r="J1448" s="211"/>
      <c r="K1448" s="211"/>
      <c r="L1448" s="216"/>
      <c r="M1448" s="217"/>
      <c r="N1448" s="218"/>
      <c r="O1448" s="218"/>
      <c r="P1448" s="218"/>
      <c r="Q1448" s="218"/>
      <c r="R1448" s="218"/>
      <c r="S1448" s="218"/>
      <c r="T1448" s="219"/>
      <c r="AT1448" s="220" t="s">
        <v>161</v>
      </c>
      <c r="AU1448" s="220" t="s">
        <v>85</v>
      </c>
      <c r="AV1448" s="13" t="s">
        <v>85</v>
      </c>
      <c r="AW1448" s="13" t="s">
        <v>33</v>
      </c>
      <c r="AX1448" s="13" t="s">
        <v>76</v>
      </c>
      <c r="AY1448" s="220" t="s">
        <v>150</v>
      </c>
    </row>
    <row r="1449" spans="2:51" s="13" customFormat="1">
      <c r="B1449" s="210"/>
      <c r="C1449" s="211"/>
      <c r="D1449" s="205" t="s">
        <v>161</v>
      </c>
      <c r="E1449" s="212" t="s">
        <v>1</v>
      </c>
      <c r="F1449" s="213" t="s">
        <v>1892</v>
      </c>
      <c r="G1449" s="211"/>
      <c r="H1449" s="214">
        <v>40.146999999999998</v>
      </c>
      <c r="I1449" s="215"/>
      <c r="J1449" s="211"/>
      <c r="K1449" s="211"/>
      <c r="L1449" s="216"/>
      <c r="M1449" s="217"/>
      <c r="N1449" s="218"/>
      <c r="O1449" s="218"/>
      <c r="P1449" s="218"/>
      <c r="Q1449" s="218"/>
      <c r="R1449" s="218"/>
      <c r="S1449" s="218"/>
      <c r="T1449" s="219"/>
      <c r="AT1449" s="220" t="s">
        <v>161</v>
      </c>
      <c r="AU1449" s="220" t="s">
        <v>85</v>
      </c>
      <c r="AV1449" s="13" t="s">
        <v>85</v>
      </c>
      <c r="AW1449" s="13" t="s">
        <v>33</v>
      </c>
      <c r="AX1449" s="13" t="s">
        <v>76</v>
      </c>
      <c r="AY1449" s="220" t="s">
        <v>150</v>
      </c>
    </row>
    <row r="1450" spans="2:51" s="13" customFormat="1">
      <c r="B1450" s="210"/>
      <c r="C1450" s="211"/>
      <c r="D1450" s="205" t="s">
        <v>161</v>
      </c>
      <c r="E1450" s="212" t="s">
        <v>1</v>
      </c>
      <c r="F1450" s="213" t="s">
        <v>1893</v>
      </c>
      <c r="G1450" s="211"/>
      <c r="H1450" s="214">
        <v>26.994</v>
      </c>
      <c r="I1450" s="215"/>
      <c r="J1450" s="211"/>
      <c r="K1450" s="211"/>
      <c r="L1450" s="216"/>
      <c r="M1450" s="217"/>
      <c r="N1450" s="218"/>
      <c r="O1450" s="218"/>
      <c r="P1450" s="218"/>
      <c r="Q1450" s="218"/>
      <c r="R1450" s="218"/>
      <c r="S1450" s="218"/>
      <c r="T1450" s="219"/>
      <c r="AT1450" s="220" t="s">
        <v>161</v>
      </c>
      <c r="AU1450" s="220" t="s">
        <v>85</v>
      </c>
      <c r="AV1450" s="13" t="s">
        <v>85</v>
      </c>
      <c r="AW1450" s="13" t="s">
        <v>33</v>
      </c>
      <c r="AX1450" s="13" t="s">
        <v>76</v>
      </c>
      <c r="AY1450" s="220" t="s">
        <v>150</v>
      </c>
    </row>
    <row r="1451" spans="2:51" s="13" customFormat="1">
      <c r="B1451" s="210"/>
      <c r="C1451" s="211"/>
      <c r="D1451" s="205" t="s">
        <v>161</v>
      </c>
      <c r="E1451" s="212" t="s">
        <v>1</v>
      </c>
      <c r="F1451" s="213" t="s">
        <v>1894</v>
      </c>
      <c r="G1451" s="211"/>
      <c r="H1451" s="214">
        <v>41.969000000000001</v>
      </c>
      <c r="I1451" s="215"/>
      <c r="J1451" s="211"/>
      <c r="K1451" s="211"/>
      <c r="L1451" s="216"/>
      <c r="M1451" s="217"/>
      <c r="N1451" s="218"/>
      <c r="O1451" s="218"/>
      <c r="P1451" s="218"/>
      <c r="Q1451" s="218"/>
      <c r="R1451" s="218"/>
      <c r="S1451" s="218"/>
      <c r="T1451" s="219"/>
      <c r="AT1451" s="220" t="s">
        <v>161</v>
      </c>
      <c r="AU1451" s="220" t="s">
        <v>85</v>
      </c>
      <c r="AV1451" s="13" t="s">
        <v>85</v>
      </c>
      <c r="AW1451" s="13" t="s">
        <v>33</v>
      </c>
      <c r="AX1451" s="13" t="s">
        <v>76</v>
      </c>
      <c r="AY1451" s="220" t="s">
        <v>150</v>
      </c>
    </row>
    <row r="1452" spans="2:51" s="13" customFormat="1">
      <c r="B1452" s="210"/>
      <c r="C1452" s="211"/>
      <c r="D1452" s="205" t="s">
        <v>161</v>
      </c>
      <c r="E1452" s="212" t="s">
        <v>1</v>
      </c>
      <c r="F1452" s="213" t="s">
        <v>1895</v>
      </c>
      <c r="G1452" s="211"/>
      <c r="H1452" s="214">
        <v>37.5</v>
      </c>
      <c r="I1452" s="215"/>
      <c r="J1452" s="211"/>
      <c r="K1452" s="211"/>
      <c r="L1452" s="216"/>
      <c r="M1452" s="217"/>
      <c r="N1452" s="218"/>
      <c r="O1452" s="218"/>
      <c r="P1452" s="218"/>
      <c r="Q1452" s="218"/>
      <c r="R1452" s="218"/>
      <c r="S1452" s="218"/>
      <c r="T1452" s="219"/>
      <c r="AT1452" s="220" t="s">
        <v>161</v>
      </c>
      <c r="AU1452" s="220" t="s">
        <v>85</v>
      </c>
      <c r="AV1452" s="13" t="s">
        <v>85</v>
      </c>
      <c r="AW1452" s="13" t="s">
        <v>33</v>
      </c>
      <c r="AX1452" s="13" t="s">
        <v>76</v>
      </c>
      <c r="AY1452" s="220" t="s">
        <v>150</v>
      </c>
    </row>
    <row r="1453" spans="2:51" s="13" customFormat="1">
      <c r="B1453" s="210"/>
      <c r="C1453" s="211"/>
      <c r="D1453" s="205" t="s">
        <v>161</v>
      </c>
      <c r="E1453" s="212" t="s">
        <v>1</v>
      </c>
      <c r="F1453" s="213" t="s">
        <v>1896</v>
      </c>
      <c r="G1453" s="211"/>
      <c r="H1453" s="214">
        <v>34.85</v>
      </c>
      <c r="I1453" s="215"/>
      <c r="J1453" s="211"/>
      <c r="K1453" s="211"/>
      <c r="L1453" s="216"/>
      <c r="M1453" s="217"/>
      <c r="N1453" s="218"/>
      <c r="O1453" s="218"/>
      <c r="P1453" s="218"/>
      <c r="Q1453" s="218"/>
      <c r="R1453" s="218"/>
      <c r="S1453" s="218"/>
      <c r="T1453" s="219"/>
      <c r="AT1453" s="220" t="s">
        <v>161</v>
      </c>
      <c r="AU1453" s="220" t="s">
        <v>85</v>
      </c>
      <c r="AV1453" s="13" t="s">
        <v>85</v>
      </c>
      <c r="AW1453" s="13" t="s">
        <v>33</v>
      </c>
      <c r="AX1453" s="13" t="s">
        <v>76</v>
      </c>
      <c r="AY1453" s="220" t="s">
        <v>150</v>
      </c>
    </row>
    <row r="1454" spans="2:51" s="13" customFormat="1">
      <c r="B1454" s="210"/>
      <c r="C1454" s="211"/>
      <c r="D1454" s="205" t="s">
        <v>161</v>
      </c>
      <c r="E1454" s="212" t="s">
        <v>1</v>
      </c>
      <c r="F1454" s="213" t="s">
        <v>1897</v>
      </c>
      <c r="G1454" s="211"/>
      <c r="H1454" s="214">
        <v>71.819999999999993</v>
      </c>
      <c r="I1454" s="215"/>
      <c r="J1454" s="211"/>
      <c r="K1454" s="211"/>
      <c r="L1454" s="216"/>
      <c r="M1454" s="217"/>
      <c r="N1454" s="218"/>
      <c r="O1454" s="218"/>
      <c r="P1454" s="218"/>
      <c r="Q1454" s="218"/>
      <c r="R1454" s="218"/>
      <c r="S1454" s="218"/>
      <c r="T1454" s="219"/>
      <c r="AT1454" s="220" t="s">
        <v>161</v>
      </c>
      <c r="AU1454" s="220" t="s">
        <v>85</v>
      </c>
      <c r="AV1454" s="13" t="s">
        <v>85</v>
      </c>
      <c r="AW1454" s="13" t="s">
        <v>33</v>
      </c>
      <c r="AX1454" s="13" t="s">
        <v>76</v>
      </c>
      <c r="AY1454" s="220" t="s">
        <v>150</v>
      </c>
    </row>
    <row r="1455" spans="2:51" s="13" customFormat="1">
      <c r="B1455" s="210"/>
      <c r="C1455" s="211"/>
      <c r="D1455" s="205" t="s">
        <v>161</v>
      </c>
      <c r="E1455" s="212" t="s">
        <v>1</v>
      </c>
      <c r="F1455" s="213" t="s">
        <v>1898</v>
      </c>
      <c r="G1455" s="211"/>
      <c r="H1455" s="214">
        <v>31.317</v>
      </c>
      <c r="I1455" s="215"/>
      <c r="J1455" s="211"/>
      <c r="K1455" s="211"/>
      <c r="L1455" s="216"/>
      <c r="M1455" s="217"/>
      <c r="N1455" s="218"/>
      <c r="O1455" s="218"/>
      <c r="P1455" s="218"/>
      <c r="Q1455" s="218"/>
      <c r="R1455" s="218"/>
      <c r="S1455" s="218"/>
      <c r="T1455" s="219"/>
      <c r="AT1455" s="220" t="s">
        <v>161</v>
      </c>
      <c r="AU1455" s="220" t="s">
        <v>85</v>
      </c>
      <c r="AV1455" s="13" t="s">
        <v>85</v>
      </c>
      <c r="AW1455" s="13" t="s">
        <v>33</v>
      </c>
      <c r="AX1455" s="13" t="s">
        <v>76</v>
      </c>
      <c r="AY1455" s="220" t="s">
        <v>150</v>
      </c>
    </row>
    <row r="1456" spans="2:51" s="13" customFormat="1">
      <c r="B1456" s="210"/>
      <c r="C1456" s="211"/>
      <c r="D1456" s="205" t="s">
        <v>161</v>
      </c>
      <c r="E1456" s="212" t="s">
        <v>1</v>
      </c>
      <c r="F1456" s="213" t="s">
        <v>1899</v>
      </c>
      <c r="G1456" s="211"/>
      <c r="H1456" s="214">
        <v>74.22</v>
      </c>
      <c r="I1456" s="215"/>
      <c r="J1456" s="211"/>
      <c r="K1456" s="211"/>
      <c r="L1456" s="216"/>
      <c r="M1456" s="217"/>
      <c r="N1456" s="218"/>
      <c r="O1456" s="218"/>
      <c r="P1456" s="218"/>
      <c r="Q1456" s="218"/>
      <c r="R1456" s="218"/>
      <c r="S1456" s="218"/>
      <c r="T1456" s="219"/>
      <c r="AT1456" s="220" t="s">
        <v>161</v>
      </c>
      <c r="AU1456" s="220" t="s">
        <v>85</v>
      </c>
      <c r="AV1456" s="13" t="s">
        <v>85</v>
      </c>
      <c r="AW1456" s="13" t="s">
        <v>33</v>
      </c>
      <c r="AX1456" s="13" t="s">
        <v>76</v>
      </c>
      <c r="AY1456" s="220" t="s">
        <v>150</v>
      </c>
    </row>
    <row r="1457" spans="1:65" s="14" customFormat="1">
      <c r="B1457" s="221"/>
      <c r="C1457" s="222"/>
      <c r="D1457" s="205" t="s">
        <v>161</v>
      </c>
      <c r="E1457" s="223" t="s">
        <v>1</v>
      </c>
      <c r="F1457" s="224" t="s">
        <v>163</v>
      </c>
      <c r="G1457" s="222"/>
      <c r="H1457" s="225">
        <v>1520.4359999999999</v>
      </c>
      <c r="I1457" s="226"/>
      <c r="J1457" s="222"/>
      <c r="K1457" s="222"/>
      <c r="L1457" s="227"/>
      <c r="M1457" s="228"/>
      <c r="N1457" s="229"/>
      <c r="O1457" s="229"/>
      <c r="P1457" s="229"/>
      <c r="Q1457" s="229"/>
      <c r="R1457" s="229"/>
      <c r="S1457" s="229"/>
      <c r="T1457" s="230"/>
      <c r="AT1457" s="231" t="s">
        <v>161</v>
      </c>
      <c r="AU1457" s="231" t="s">
        <v>85</v>
      </c>
      <c r="AV1457" s="14" t="s">
        <v>157</v>
      </c>
      <c r="AW1457" s="14" t="s">
        <v>33</v>
      </c>
      <c r="AX1457" s="14" t="s">
        <v>83</v>
      </c>
      <c r="AY1457" s="231" t="s">
        <v>150</v>
      </c>
    </row>
    <row r="1458" spans="1:65" s="2" customFormat="1" ht="21.75" customHeight="1">
      <c r="A1458" s="35"/>
      <c r="B1458" s="36"/>
      <c r="C1458" s="192" t="s">
        <v>1900</v>
      </c>
      <c r="D1458" s="192" t="s">
        <v>152</v>
      </c>
      <c r="E1458" s="193" t="s">
        <v>1901</v>
      </c>
      <c r="F1458" s="194" t="s">
        <v>1902</v>
      </c>
      <c r="G1458" s="195" t="s">
        <v>265</v>
      </c>
      <c r="H1458" s="196">
        <v>875.18899999999996</v>
      </c>
      <c r="I1458" s="197"/>
      <c r="J1458" s="198">
        <f>ROUND(I1458*H1458,2)</f>
        <v>0</v>
      </c>
      <c r="K1458" s="194" t="s">
        <v>156</v>
      </c>
      <c r="L1458" s="40"/>
      <c r="M1458" s="199" t="s">
        <v>1</v>
      </c>
      <c r="N1458" s="200" t="s">
        <v>41</v>
      </c>
      <c r="O1458" s="72"/>
      <c r="P1458" s="201">
        <f>O1458*H1458</f>
        <v>0</v>
      </c>
      <c r="Q1458" s="201">
        <v>1E-3</v>
      </c>
      <c r="R1458" s="201">
        <f>Q1458*H1458</f>
        <v>0.87518899999999999</v>
      </c>
      <c r="S1458" s="201">
        <v>3.1E-4</v>
      </c>
      <c r="T1458" s="202">
        <f>S1458*H1458</f>
        <v>0.27130859000000002</v>
      </c>
      <c r="U1458" s="35"/>
      <c r="V1458" s="35"/>
      <c r="W1458" s="35"/>
      <c r="X1458" s="35"/>
      <c r="Y1458" s="35"/>
      <c r="Z1458" s="35"/>
      <c r="AA1458" s="35"/>
      <c r="AB1458" s="35"/>
      <c r="AC1458" s="35"/>
      <c r="AD1458" s="35"/>
      <c r="AE1458" s="35"/>
      <c r="AR1458" s="203" t="s">
        <v>350</v>
      </c>
      <c r="AT1458" s="203" t="s">
        <v>152</v>
      </c>
      <c r="AU1458" s="203" t="s">
        <v>85</v>
      </c>
      <c r="AY1458" s="18" t="s">
        <v>150</v>
      </c>
      <c r="BE1458" s="204">
        <f>IF(N1458="základní",J1458,0)</f>
        <v>0</v>
      </c>
      <c r="BF1458" s="204">
        <f>IF(N1458="snížená",J1458,0)</f>
        <v>0</v>
      </c>
      <c r="BG1458" s="204">
        <f>IF(N1458="zákl. přenesená",J1458,0)</f>
        <v>0</v>
      </c>
      <c r="BH1458" s="204">
        <f>IF(N1458="sníž. přenesená",J1458,0)</f>
        <v>0</v>
      </c>
      <c r="BI1458" s="204">
        <f>IF(N1458="nulová",J1458,0)</f>
        <v>0</v>
      </c>
      <c r="BJ1458" s="18" t="s">
        <v>83</v>
      </c>
      <c r="BK1458" s="204">
        <f>ROUND(I1458*H1458,2)</f>
        <v>0</v>
      </c>
      <c r="BL1458" s="18" t="s">
        <v>350</v>
      </c>
      <c r="BM1458" s="203" t="s">
        <v>1903</v>
      </c>
    </row>
    <row r="1459" spans="1:65" s="2" customFormat="1">
      <c r="A1459" s="35"/>
      <c r="B1459" s="36"/>
      <c r="C1459" s="37"/>
      <c r="D1459" s="205" t="s">
        <v>159</v>
      </c>
      <c r="E1459" s="37"/>
      <c r="F1459" s="206" t="s">
        <v>1904</v>
      </c>
      <c r="G1459" s="37"/>
      <c r="H1459" s="37"/>
      <c r="I1459" s="207"/>
      <c r="J1459" s="37"/>
      <c r="K1459" s="37"/>
      <c r="L1459" s="40"/>
      <c r="M1459" s="208"/>
      <c r="N1459" s="209"/>
      <c r="O1459" s="72"/>
      <c r="P1459" s="72"/>
      <c r="Q1459" s="72"/>
      <c r="R1459" s="72"/>
      <c r="S1459" s="72"/>
      <c r="T1459" s="73"/>
      <c r="U1459" s="35"/>
      <c r="V1459" s="35"/>
      <c r="W1459" s="35"/>
      <c r="X1459" s="35"/>
      <c r="Y1459" s="35"/>
      <c r="Z1459" s="35"/>
      <c r="AA1459" s="35"/>
      <c r="AB1459" s="35"/>
      <c r="AC1459" s="35"/>
      <c r="AD1459" s="35"/>
      <c r="AE1459" s="35"/>
      <c r="AT1459" s="18" t="s">
        <v>159</v>
      </c>
      <c r="AU1459" s="18" t="s">
        <v>85</v>
      </c>
    </row>
    <row r="1460" spans="1:65" s="13" customFormat="1">
      <c r="B1460" s="210"/>
      <c r="C1460" s="211"/>
      <c r="D1460" s="205" t="s">
        <v>161</v>
      </c>
      <c r="E1460" s="212" t="s">
        <v>1</v>
      </c>
      <c r="F1460" s="213" t="s">
        <v>1905</v>
      </c>
      <c r="G1460" s="211"/>
      <c r="H1460" s="214">
        <v>316.79500000000002</v>
      </c>
      <c r="I1460" s="215"/>
      <c r="J1460" s="211"/>
      <c r="K1460" s="211"/>
      <c r="L1460" s="216"/>
      <c r="M1460" s="217"/>
      <c r="N1460" s="218"/>
      <c r="O1460" s="218"/>
      <c r="P1460" s="218"/>
      <c r="Q1460" s="218"/>
      <c r="R1460" s="218"/>
      <c r="S1460" s="218"/>
      <c r="T1460" s="219"/>
      <c r="AT1460" s="220" t="s">
        <v>161</v>
      </c>
      <c r="AU1460" s="220" t="s">
        <v>85</v>
      </c>
      <c r="AV1460" s="13" t="s">
        <v>85</v>
      </c>
      <c r="AW1460" s="13" t="s">
        <v>33</v>
      </c>
      <c r="AX1460" s="13" t="s">
        <v>76</v>
      </c>
      <c r="AY1460" s="220" t="s">
        <v>150</v>
      </c>
    </row>
    <row r="1461" spans="1:65" s="13" customFormat="1">
      <c r="B1461" s="210"/>
      <c r="C1461" s="211"/>
      <c r="D1461" s="205" t="s">
        <v>161</v>
      </c>
      <c r="E1461" s="212" t="s">
        <v>1</v>
      </c>
      <c r="F1461" s="213" t="s">
        <v>1820</v>
      </c>
      <c r="G1461" s="211"/>
      <c r="H1461" s="214">
        <v>558.39400000000001</v>
      </c>
      <c r="I1461" s="215"/>
      <c r="J1461" s="211"/>
      <c r="K1461" s="211"/>
      <c r="L1461" s="216"/>
      <c r="M1461" s="217"/>
      <c r="N1461" s="218"/>
      <c r="O1461" s="218"/>
      <c r="P1461" s="218"/>
      <c r="Q1461" s="218"/>
      <c r="R1461" s="218"/>
      <c r="S1461" s="218"/>
      <c r="T1461" s="219"/>
      <c r="AT1461" s="220" t="s">
        <v>161</v>
      </c>
      <c r="AU1461" s="220" t="s">
        <v>85</v>
      </c>
      <c r="AV1461" s="13" t="s">
        <v>85</v>
      </c>
      <c r="AW1461" s="13" t="s">
        <v>33</v>
      </c>
      <c r="AX1461" s="13" t="s">
        <v>76</v>
      </c>
      <c r="AY1461" s="220" t="s">
        <v>150</v>
      </c>
    </row>
    <row r="1462" spans="1:65" s="14" customFormat="1">
      <c r="B1462" s="221"/>
      <c r="C1462" s="222"/>
      <c r="D1462" s="205" t="s">
        <v>161</v>
      </c>
      <c r="E1462" s="223" t="s">
        <v>1</v>
      </c>
      <c r="F1462" s="224" t="s">
        <v>163</v>
      </c>
      <c r="G1462" s="222"/>
      <c r="H1462" s="225">
        <v>875.18899999999996</v>
      </c>
      <c r="I1462" s="226"/>
      <c r="J1462" s="222"/>
      <c r="K1462" s="222"/>
      <c r="L1462" s="227"/>
      <c r="M1462" s="228"/>
      <c r="N1462" s="229"/>
      <c r="O1462" s="229"/>
      <c r="P1462" s="229"/>
      <c r="Q1462" s="229"/>
      <c r="R1462" s="229"/>
      <c r="S1462" s="229"/>
      <c r="T1462" s="230"/>
      <c r="AT1462" s="231" t="s">
        <v>161</v>
      </c>
      <c r="AU1462" s="231" t="s">
        <v>85</v>
      </c>
      <c r="AV1462" s="14" t="s">
        <v>157</v>
      </c>
      <c r="AW1462" s="14" t="s">
        <v>33</v>
      </c>
      <c r="AX1462" s="14" t="s">
        <v>83</v>
      </c>
      <c r="AY1462" s="231" t="s">
        <v>150</v>
      </c>
    </row>
    <row r="1463" spans="1:65" s="2" customFormat="1" ht="24.2" customHeight="1">
      <c r="A1463" s="35"/>
      <c r="B1463" s="36"/>
      <c r="C1463" s="192" t="s">
        <v>1906</v>
      </c>
      <c r="D1463" s="192" t="s">
        <v>152</v>
      </c>
      <c r="E1463" s="193" t="s">
        <v>1907</v>
      </c>
      <c r="F1463" s="194" t="s">
        <v>1908</v>
      </c>
      <c r="G1463" s="195" t="s">
        <v>265</v>
      </c>
      <c r="H1463" s="196">
        <v>95.823999999999998</v>
      </c>
      <c r="I1463" s="197"/>
      <c r="J1463" s="198">
        <f>ROUND(I1463*H1463,2)</f>
        <v>0</v>
      </c>
      <c r="K1463" s="194" t="s">
        <v>156</v>
      </c>
      <c r="L1463" s="40"/>
      <c r="M1463" s="199" t="s">
        <v>1</v>
      </c>
      <c r="N1463" s="200" t="s">
        <v>41</v>
      </c>
      <c r="O1463" s="72"/>
      <c r="P1463" s="201">
        <f>O1463*H1463</f>
        <v>0</v>
      </c>
      <c r="Q1463" s="201">
        <v>1E-3</v>
      </c>
      <c r="R1463" s="201">
        <f>Q1463*H1463</f>
        <v>9.5824000000000006E-2</v>
      </c>
      <c r="S1463" s="201">
        <v>3.1E-4</v>
      </c>
      <c r="T1463" s="202">
        <f>S1463*H1463</f>
        <v>2.970544E-2</v>
      </c>
      <c r="U1463" s="35"/>
      <c r="V1463" s="35"/>
      <c r="W1463" s="35"/>
      <c r="X1463" s="35"/>
      <c r="Y1463" s="35"/>
      <c r="Z1463" s="35"/>
      <c r="AA1463" s="35"/>
      <c r="AB1463" s="35"/>
      <c r="AC1463" s="35"/>
      <c r="AD1463" s="35"/>
      <c r="AE1463" s="35"/>
      <c r="AR1463" s="203" t="s">
        <v>350</v>
      </c>
      <c r="AT1463" s="203" t="s">
        <v>152</v>
      </c>
      <c r="AU1463" s="203" t="s">
        <v>85</v>
      </c>
      <c r="AY1463" s="18" t="s">
        <v>150</v>
      </c>
      <c r="BE1463" s="204">
        <f>IF(N1463="základní",J1463,0)</f>
        <v>0</v>
      </c>
      <c r="BF1463" s="204">
        <f>IF(N1463="snížená",J1463,0)</f>
        <v>0</v>
      </c>
      <c r="BG1463" s="204">
        <f>IF(N1463="zákl. přenesená",J1463,0)</f>
        <v>0</v>
      </c>
      <c r="BH1463" s="204">
        <f>IF(N1463="sníž. přenesená",J1463,0)</f>
        <v>0</v>
      </c>
      <c r="BI1463" s="204">
        <f>IF(N1463="nulová",J1463,0)</f>
        <v>0</v>
      </c>
      <c r="BJ1463" s="18" t="s">
        <v>83</v>
      </c>
      <c r="BK1463" s="204">
        <f>ROUND(I1463*H1463,2)</f>
        <v>0</v>
      </c>
      <c r="BL1463" s="18" t="s">
        <v>350</v>
      </c>
      <c r="BM1463" s="203" t="s">
        <v>1909</v>
      </c>
    </row>
    <row r="1464" spans="1:65" s="2" customFormat="1">
      <c r="A1464" s="35"/>
      <c r="B1464" s="36"/>
      <c r="C1464" s="37"/>
      <c r="D1464" s="205" t="s">
        <v>159</v>
      </c>
      <c r="E1464" s="37"/>
      <c r="F1464" s="206" t="s">
        <v>1910</v>
      </c>
      <c r="G1464" s="37"/>
      <c r="H1464" s="37"/>
      <c r="I1464" s="207"/>
      <c r="J1464" s="37"/>
      <c r="K1464" s="37"/>
      <c r="L1464" s="40"/>
      <c r="M1464" s="208"/>
      <c r="N1464" s="209"/>
      <c r="O1464" s="72"/>
      <c r="P1464" s="72"/>
      <c r="Q1464" s="72"/>
      <c r="R1464" s="72"/>
      <c r="S1464" s="72"/>
      <c r="T1464" s="73"/>
      <c r="U1464" s="35"/>
      <c r="V1464" s="35"/>
      <c r="W1464" s="35"/>
      <c r="X1464" s="35"/>
      <c r="Y1464" s="35"/>
      <c r="Z1464" s="35"/>
      <c r="AA1464" s="35"/>
      <c r="AB1464" s="35"/>
      <c r="AC1464" s="35"/>
      <c r="AD1464" s="35"/>
      <c r="AE1464" s="35"/>
      <c r="AT1464" s="18" t="s">
        <v>159</v>
      </c>
      <c r="AU1464" s="18" t="s">
        <v>85</v>
      </c>
    </row>
    <row r="1465" spans="1:65" s="13" customFormat="1">
      <c r="B1465" s="210"/>
      <c r="C1465" s="211"/>
      <c r="D1465" s="205" t="s">
        <v>161</v>
      </c>
      <c r="E1465" s="212" t="s">
        <v>1</v>
      </c>
      <c r="F1465" s="213" t="s">
        <v>1911</v>
      </c>
      <c r="G1465" s="211"/>
      <c r="H1465" s="214">
        <v>15.683</v>
      </c>
      <c r="I1465" s="215"/>
      <c r="J1465" s="211"/>
      <c r="K1465" s="211"/>
      <c r="L1465" s="216"/>
      <c r="M1465" s="217"/>
      <c r="N1465" s="218"/>
      <c r="O1465" s="218"/>
      <c r="P1465" s="218"/>
      <c r="Q1465" s="218"/>
      <c r="R1465" s="218"/>
      <c r="S1465" s="218"/>
      <c r="T1465" s="219"/>
      <c r="AT1465" s="220" t="s">
        <v>161</v>
      </c>
      <c r="AU1465" s="220" t="s">
        <v>85</v>
      </c>
      <c r="AV1465" s="13" t="s">
        <v>85</v>
      </c>
      <c r="AW1465" s="13" t="s">
        <v>33</v>
      </c>
      <c r="AX1465" s="13" t="s">
        <v>76</v>
      </c>
      <c r="AY1465" s="220" t="s">
        <v>150</v>
      </c>
    </row>
    <row r="1466" spans="1:65" s="13" customFormat="1">
      <c r="B1466" s="210"/>
      <c r="C1466" s="211"/>
      <c r="D1466" s="205" t="s">
        <v>161</v>
      </c>
      <c r="E1466" s="212" t="s">
        <v>1</v>
      </c>
      <c r="F1466" s="213" t="s">
        <v>1836</v>
      </c>
      <c r="G1466" s="211"/>
      <c r="H1466" s="214">
        <v>28.265000000000001</v>
      </c>
      <c r="I1466" s="215"/>
      <c r="J1466" s="211"/>
      <c r="K1466" s="211"/>
      <c r="L1466" s="216"/>
      <c r="M1466" s="217"/>
      <c r="N1466" s="218"/>
      <c r="O1466" s="218"/>
      <c r="P1466" s="218"/>
      <c r="Q1466" s="218"/>
      <c r="R1466" s="218"/>
      <c r="S1466" s="218"/>
      <c r="T1466" s="219"/>
      <c r="AT1466" s="220" t="s">
        <v>161</v>
      </c>
      <c r="AU1466" s="220" t="s">
        <v>85</v>
      </c>
      <c r="AV1466" s="13" t="s">
        <v>85</v>
      </c>
      <c r="AW1466" s="13" t="s">
        <v>33</v>
      </c>
      <c r="AX1466" s="13" t="s">
        <v>76</v>
      </c>
      <c r="AY1466" s="220" t="s">
        <v>150</v>
      </c>
    </row>
    <row r="1467" spans="1:65" s="13" customFormat="1">
      <c r="B1467" s="210"/>
      <c r="C1467" s="211"/>
      <c r="D1467" s="205" t="s">
        <v>161</v>
      </c>
      <c r="E1467" s="212" t="s">
        <v>1</v>
      </c>
      <c r="F1467" s="213" t="s">
        <v>1837</v>
      </c>
      <c r="G1467" s="211"/>
      <c r="H1467" s="214">
        <v>31.047000000000001</v>
      </c>
      <c r="I1467" s="215"/>
      <c r="J1467" s="211"/>
      <c r="K1467" s="211"/>
      <c r="L1467" s="216"/>
      <c r="M1467" s="217"/>
      <c r="N1467" s="218"/>
      <c r="O1467" s="218"/>
      <c r="P1467" s="218"/>
      <c r="Q1467" s="218"/>
      <c r="R1467" s="218"/>
      <c r="S1467" s="218"/>
      <c r="T1467" s="219"/>
      <c r="AT1467" s="220" t="s">
        <v>161</v>
      </c>
      <c r="AU1467" s="220" t="s">
        <v>85</v>
      </c>
      <c r="AV1467" s="13" t="s">
        <v>85</v>
      </c>
      <c r="AW1467" s="13" t="s">
        <v>33</v>
      </c>
      <c r="AX1467" s="13" t="s">
        <v>76</v>
      </c>
      <c r="AY1467" s="220" t="s">
        <v>150</v>
      </c>
    </row>
    <row r="1468" spans="1:65" s="13" customFormat="1">
      <c r="B1468" s="210"/>
      <c r="C1468" s="211"/>
      <c r="D1468" s="205" t="s">
        <v>161</v>
      </c>
      <c r="E1468" s="212" t="s">
        <v>1</v>
      </c>
      <c r="F1468" s="213" t="s">
        <v>1838</v>
      </c>
      <c r="G1468" s="211"/>
      <c r="H1468" s="214">
        <v>20.829000000000001</v>
      </c>
      <c r="I1468" s="215"/>
      <c r="J1468" s="211"/>
      <c r="K1468" s="211"/>
      <c r="L1468" s="216"/>
      <c r="M1468" s="217"/>
      <c r="N1468" s="218"/>
      <c r="O1468" s="218"/>
      <c r="P1468" s="218"/>
      <c r="Q1468" s="218"/>
      <c r="R1468" s="218"/>
      <c r="S1468" s="218"/>
      <c r="T1468" s="219"/>
      <c r="AT1468" s="220" t="s">
        <v>161</v>
      </c>
      <c r="AU1468" s="220" t="s">
        <v>85</v>
      </c>
      <c r="AV1468" s="13" t="s">
        <v>85</v>
      </c>
      <c r="AW1468" s="13" t="s">
        <v>33</v>
      </c>
      <c r="AX1468" s="13" t="s">
        <v>76</v>
      </c>
      <c r="AY1468" s="220" t="s">
        <v>150</v>
      </c>
    </row>
    <row r="1469" spans="1:65" s="14" customFormat="1">
      <c r="B1469" s="221"/>
      <c r="C1469" s="222"/>
      <c r="D1469" s="205" t="s">
        <v>161</v>
      </c>
      <c r="E1469" s="223" t="s">
        <v>1</v>
      </c>
      <c r="F1469" s="224" t="s">
        <v>163</v>
      </c>
      <c r="G1469" s="222"/>
      <c r="H1469" s="225">
        <v>95.823999999999998</v>
      </c>
      <c r="I1469" s="226"/>
      <c r="J1469" s="222"/>
      <c r="K1469" s="222"/>
      <c r="L1469" s="227"/>
      <c r="M1469" s="228"/>
      <c r="N1469" s="229"/>
      <c r="O1469" s="229"/>
      <c r="P1469" s="229"/>
      <c r="Q1469" s="229"/>
      <c r="R1469" s="229"/>
      <c r="S1469" s="229"/>
      <c r="T1469" s="230"/>
      <c r="AT1469" s="231" t="s">
        <v>161</v>
      </c>
      <c r="AU1469" s="231" t="s">
        <v>85</v>
      </c>
      <c r="AV1469" s="14" t="s">
        <v>157</v>
      </c>
      <c r="AW1469" s="14" t="s">
        <v>33</v>
      </c>
      <c r="AX1469" s="14" t="s">
        <v>83</v>
      </c>
      <c r="AY1469" s="231" t="s">
        <v>150</v>
      </c>
    </row>
    <row r="1470" spans="1:65" s="2" customFormat="1" ht="24.2" customHeight="1">
      <c r="A1470" s="35"/>
      <c r="B1470" s="36"/>
      <c r="C1470" s="192" t="s">
        <v>1912</v>
      </c>
      <c r="D1470" s="192" t="s">
        <v>152</v>
      </c>
      <c r="E1470" s="193" t="s">
        <v>1913</v>
      </c>
      <c r="F1470" s="194" t="s">
        <v>1914</v>
      </c>
      <c r="G1470" s="195" t="s">
        <v>265</v>
      </c>
      <c r="H1470" s="196">
        <v>98.88</v>
      </c>
      <c r="I1470" s="197"/>
      <c r="J1470" s="198">
        <f>ROUND(I1470*H1470,2)</f>
        <v>0</v>
      </c>
      <c r="K1470" s="194" t="s">
        <v>156</v>
      </c>
      <c r="L1470" s="40"/>
      <c r="M1470" s="199" t="s">
        <v>1</v>
      </c>
      <c r="N1470" s="200" t="s">
        <v>41</v>
      </c>
      <c r="O1470" s="72"/>
      <c r="P1470" s="201">
        <f>O1470*H1470</f>
        <v>0</v>
      </c>
      <c r="Q1470" s="201">
        <v>0</v>
      </c>
      <c r="R1470" s="201">
        <f>Q1470*H1470</f>
        <v>0</v>
      </c>
      <c r="S1470" s="201">
        <v>0</v>
      </c>
      <c r="T1470" s="202">
        <f>S1470*H1470</f>
        <v>0</v>
      </c>
      <c r="U1470" s="35"/>
      <c r="V1470" s="35"/>
      <c r="W1470" s="35"/>
      <c r="X1470" s="35"/>
      <c r="Y1470" s="35"/>
      <c r="Z1470" s="35"/>
      <c r="AA1470" s="35"/>
      <c r="AB1470" s="35"/>
      <c r="AC1470" s="35"/>
      <c r="AD1470" s="35"/>
      <c r="AE1470" s="35"/>
      <c r="AR1470" s="203" t="s">
        <v>350</v>
      </c>
      <c r="AT1470" s="203" t="s">
        <v>152</v>
      </c>
      <c r="AU1470" s="203" t="s">
        <v>85</v>
      </c>
      <c r="AY1470" s="18" t="s">
        <v>150</v>
      </c>
      <c r="BE1470" s="204">
        <f>IF(N1470="základní",J1470,0)</f>
        <v>0</v>
      </c>
      <c r="BF1470" s="204">
        <f>IF(N1470="snížená",J1470,0)</f>
        <v>0</v>
      </c>
      <c r="BG1470" s="204">
        <f>IF(N1470="zákl. přenesená",J1470,0)</f>
        <v>0</v>
      </c>
      <c r="BH1470" s="204">
        <f>IF(N1470="sníž. přenesená",J1470,0)</f>
        <v>0</v>
      </c>
      <c r="BI1470" s="204">
        <f>IF(N1470="nulová",J1470,0)</f>
        <v>0</v>
      </c>
      <c r="BJ1470" s="18" t="s">
        <v>83</v>
      </c>
      <c r="BK1470" s="204">
        <f>ROUND(I1470*H1470,2)</f>
        <v>0</v>
      </c>
      <c r="BL1470" s="18" t="s">
        <v>350</v>
      </c>
      <c r="BM1470" s="203" t="s">
        <v>1915</v>
      </c>
    </row>
    <row r="1471" spans="1:65" s="2" customFormat="1" ht="29.25">
      <c r="A1471" s="35"/>
      <c r="B1471" s="36"/>
      <c r="C1471" s="37"/>
      <c r="D1471" s="205" t="s">
        <v>159</v>
      </c>
      <c r="E1471" s="37"/>
      <c r="F1471" s="206" t="s">
        <v>1916</v>
      </c>
      <c r="G1471" s="37"/>
      <c r="H1471" s="37"/>
      <c r="I1471" s="207"/>
      <c r="J1471" s="37"/>
      <c r="K1471" s="37"/>
      <c r="L1471" s="40"/>
      <c r="M1471" s="208"/>
      <c r="N1471" s="209"/>
      <c r="O1471" s="72"/>
      <c r="P1471" s="72"/>
      <c r="Q1471" s="72"/>
      <c r="R1471" s="72"/>
      <c r="S1471" s="72"/>
      <c r="T1471" s="73"/>
      <c r="U1471" s="35"/>
      <c r="V1471" s="35"/>
      <c r="W1471" s="35"/>
      <c r="X1471" s="35"/>
      <c r="Y1471" s="35"/>
      <c r="Z1471" s="35"/>
      <c r="AA1471" s="35"/>
      <c r="AB1471" s="35"/>
      <c r="AC1471" s="35"/>
      <c r="AD1471" s="35"/>
      <c r="AE1471" s="35"/>
      <c r="AT1471" s="18" t="s">
        <v>159</v>
      </c>
      <c r="AU1471" s="18" t="s">
        <v>85</v>
      </c>
    </row>
    <row r="1472" spans="1:65" s="15" customFormat="1">
      <c r="B1472" s="236"/>
      <c r="C1472" s="237"/>
      <c r="D1472" s="205" t="s">
        <v>161</v>
      </c>
      <c r="E1472" s="238" t="s">
        <v>1</v>
      </c>
      <c r="F1472" s="239" t="s">
        <v>391</v>
      </c>
      <c r="G1472" s="237"/>
      <c r="H1472" s="238" t="s">
        <v>1</v>
      </c>
      <c r="I1472" s="240"/>
      <c r="J1472" s="237"/>
      <c r="K1472" s="237"/>
      <c r="L1472" s="241"/>
      <c r="M1472" s="242"/>
      <c r="N1472" s="243"/>
      <c r="O1472" s="243"/>
      <c r="P1472" s="243"/>
      <c r="Q1472" s="243"/>
      <c r="R1472" s="243"/>
      <c r="S1472" s="243"/>
      <c r="T1472" s="244"/>
      <c r="AT1472" s="245" t="s">
        <v>161</v>
      </c>
      <c r="AU1472" s="245" t="s">
        <v>85</v>
      </c>
      <c r="AV1472" s="15" t="s">
        <v>83</v>
      </c>
      <c r="AW1472" s="15" t="s">
        <v>33</v>
      </c>
      <c r="AX1472" s="15" t="s">
        <v>76</v>
      </c>
      <c r="AY1472" s="245" t="s">
        <v>150</v>
      </c>
    </row>
    <row r="1473" spans="1:65" s="13" customFormat="1">
      <c r="B1473" s="210"/>
      <c r="C1473" s="211"/>
      <c r="D1473" s="205" t="s">
        <v>161</v>
      </c>
      <c r="E1473" s="212" t="s">
        <v>1</v>
      </c>
      <c r="F1473" s="213" t="s">
        <v>431</v>
      </c>
      <c r="G1473" s="211"/>
      <c r="H1473" s="214">
        <v>66.375</v>
      </c>
      <c r="I1473" s="215"/>
      <c r="J1473" s="211"/>
      <c r="K1473" s="211"/>
      <c r="L1473" s="216"/>
      <c r="M1473" s="217"/>
      <c r="N1473" s="218"/>
      <c r="O1473" s="218"/>
      <c r="P1473" s="218"/>
      <c r="Q1473" s="218"/>
      <c r="R1473" s="218"/>
      <c r="S1473" s="218"/>
      <c r="T1473" s="219"/>
      <c r="AT1473" s="220" t="s">
        <v>161</v>
      </c>
      <c r="AU1473" s="220" t="s">
        <v>85</v>
      </c>
      <c r="AV1473" s="13" t="s">
        <v>85</v>
      </c>
      <c r="AW1473" s="13" t="s">
        <v>33</v>
      </c>
      <c r="AX1473" s="13" t="s">
        <v>76</v>
      </c>
      <c r="AY1473" s="220" t="s">
        <v>150</v>
      </c>
    </row>
    <row r="1474" spans="1:65" s="13" customFormat="1">
      <c r="B1474" s="210"/>
      <c r="C1474" s="211"/>
      <c r="D1474" s="205" t="s">
        <v>161</v>
      </c>
      <c r="E1474" s="212" t="s">
        <v>1</v>
      </c>
      <c r="F1474" s="213" t="s">
        <v>432</v>
      </c>
      <c r="G1474" s="211"/>
      <c r="H1474" s="214">
        <v>12.672000000000001</v>
      </c>
      <c r="I1474" s="215"/>
      <c r="J1474" s="211"/>
      <c r="K1474" s="211"/>
      <c r="L1474" s="216"/>
      <c r="M1474" s="217"/>
      <c r="N1474" s="218"/>
      <c r="O1474" s="218"/>
      <c r="P1474" s="218"/>
      <c r="Q1474" s="218"/>
      <c r="R1474" s="218"/>
      <c r="S1474" s="218"/>
      <c r="T1474" s="219"/>
      <c r="AT1474" s="220" t="s">
        <v>161</v>
      </c>
      <c r="AU1474" s="220" t="s">
        <v>85</v>
      </c>
      <c r="AV1474" s="13" t="s">
        <v>85</v>
      </c>
      <c r="AW1474" s="13" t="s">
        <v>33</v>
      </c>
      <c r="AX1474" s="13" t="s">
        <v>76</v>
      </c>
      <c r="AY1474" s="220" t="s">
        <v>150</v>
      </c>
    </row>
    <row r="1475" spans="1:65" s="13" customFormat="1">
      <c r="B1475" s="210"/>
      <c r="C1475" s="211"/>
      <c r="D1475" s="205" t="s">
        <v>161</v>
      </c>
      <c r="E1475" s="212" t="s">
        <v>1</v>
      </c>
      <c r="F1475" s="213" t="s">
        <v>433</v>
      </c>
      <c r="G1475" s="211"/>
      <c r="H1475" s="214">
        <v>5.31</v>
      </c>
      <c r="I1475" s="215"/>
      <c r="J1475" s="211"/>
      <c r="K1475" s="211"/>
      <c r="L1475" s="216"/>
      <c r="M1475" s="217"/>
      <c r="N1475" s="218"/>
      <c r="O1475" s="218"/>
      <c r="P1475" s="218"/>
      <c r="Q1475" s="218"/>
      <c r="R1475" s="218"/>
      <c r="S1475" s="218"/>
      <c r="T1475" s="219"/>
      <c r="AT1475" s="220" t="s">
        <v>161</v>
      </c>
      <c r="AU1475" s="220" t="s">
        <v>85</v>
      </c>
      <c r="AV1475" s="13" t="s">
        <v>85</v>
      </c>
      <c r="AW1475" s="13" t="s">
        <v>33</v>
      </c>
      <c r="AX1475" s="13" t="s">
        <v>76</v>
      </c>
      <c r="AY1475" s="220" t="s">
        <v>150</v>
      </c>
    </row>
    <row r="1476" spans="1:65" s="13" customFormat="1">
      <c r="B1476" s="210"/>
      <c r="C1476" s="211"/>
      <c r="D1476" s="205" t="s">
        <v>161</v>
      </c>
      <c r="E1476" s="212" t="s">
        <v>1</v>
      </c>
      <c r="F1476" s="213" t="s">
        <v>435</v>
      </c>
      <c r="G1476" s="211"/>
      <c r="H1476" s="214">
        <v>4.0339999999999998</v>
      </c>
      <c r="I1476" s="215"/>
      <c r="J1476" s="211"/>
      <c r="K1476" s="211"/>
      <c r="L1476" s="216"/>
      <c r="M1476" s="217"/>
      <c r="N1476" s="218"/>
      <c r="O1476" s="218"/>
      <c r="P1476" s="218"/>
      <c r="Q1476" s="218"/>
      <c r="R1476" s="218"/>
      <c r="S1476" s="218"/>
      <c r="T1476" s="219"/>
      <c r="AT1476" s="220" t="s">
        <v>161</v>
      </c>
      <c r="AU1476" s="220" t="s">
        <v>85</v>
      </c>
      <c r="AV1476" s="13" t="s">
        <v>85</v>
      </c>
      <c r="AW1476" s="13" t="s">
        <v>33</v>
      </c>
      <c r="AX1476" s="13" t="s">
        <v>76</v>
      </c>
      <c r="AY1476" s="220" t="s">
        <v>150</v>
      </c>
    </row>
    <row r="1477" spans="1:65" s="13" customFormat="1">
      <c r="B1477" s="210"/>
      <c r="C1477" s="211"/>
      <c r="D1477" s="205" t="s">
        <v>161</v>
      </c>
      <c r="E1477" s="212" t="s">
        <v>1</v>
      </c>
      <c r="F1477" s="213" t="s">
        <v>436</v>
      </c>
      <c r="G1477" s="211"/>
      <c r="H1477" s="214">
        <v>1.5760000000000001</v>
      </c>
      <c r="I1477" s="215"/>
      <c r="J1477" s="211"/>
      <c r="K1477" s="211"/>
      <c r="L1477" s="216"/>
      <c r="M1477" s="217"/>
      <c r="N1477" s="218"/>
      <c r="O1477" s="218"/>
      <c r="P1477" s="218"/>
      <c r="Q1477" s="218"/>
      <c r="R1477" s="218"/>
      <c r="S1477" s="218"/>
      <c r="T1477" s="219"/>
      <c r="AT1477" s="220" t="s">
        <v>161</v>
      </c>
      <c r="AU1477" s="220" t="s">
        <v>85</v>
      </c>
      <c r="AV1477" s="13" t="s">
        <v>85</v>
      </c>
      <c r="AW1477" s="13" t="s">
        <v>33</v>
      </c>
      <c r="AX1477" s="13" t="s">
        <v>76</v>
      </c>
      <c r="AY1477" s="220" t="s">
        <v>150</v>
      </c>
    </row>
    <row r="1478" spans="1:65" s="13" customFormat="1">
      <c r="B1478" s="210"/>
      <c r="C1478" s="211"/>
      <c r="D1478" s="205" t="s">
        <v>161</v>
      </c>
      <c r="E1478" s="212" t="s">
        <v>1</v>
      </c>
      <c r="F1478" s="213" t="s">
        <v>438</v>
      </c>
      <c r="G1478" s="211"/>
      <c r="H1478" s="214">
        <v>6.258</v>
      </c>
      <c r="I1478" s="215"/>
      <c r="J1478" s="211"/>
      <c r="K1478" s="211"/>
      <c r="L1478" s="216"/>
      <c r="M1478" s="217"/>
      <c r="N1478" s="218"/>
      <c r="O1478" s="218"/>
      <c r="P1478" s="218"/>
      <c r="Q1478" s="218"/>
      <c r="R1478" s="218"/>
      <c r="S1478" s="218"/>
      <c r="T1478" s="219"/>
      <c r="AT1478" s="220" t="s">
        <v>161</v>
      </c>
      <c r="AU1478" s="220" t="s">
        <v>85</v>
      </c>
      <c r="AV1478" s="13" t="s">
        <v>85</v>
      </c>
      <c r="AW1478" s="13" t="s">
        <v>33</v>
      </c>
      <c r="AX1478" s="13" t="s">
        <v>76</v>
      </c>
      <c r="AY1478" s="220" t="s">
        <v>150</v>
      </c>
    </row>
    <row r="1479" spans="1:65" s="13" customFormat="1">
      <c r="B1479" s="210"/>
      <c r="C1479" s="211"/>
      <c r="D1479" s="205" t="s">
        <v>161</v>
      </c>
      <c r="E1479" s="212" t="s">
        <v>1</v>
      </c>
      <c r="F1479" s="213" t="s">
        <v>439</v>
      </c>
      <c r="G1479" s="211"/>
      <c r="H1479" s="214">
        <v>2.6549999999999998</v>
      </c>
      <c r="I1479" s="215"/>
      <c r="J1479" s="211"/>
      <c r="K1479" s="211"/>
      <c r="L1479" s="216"/>
      <c r="M1479" s="217"/>
      <c r="N1479" s="218"/>
      <c r="O1479" s="218"/>
      <c r="P1479" s="218"/>
      <c r="Q1479" s="218"/>
      <c r="R1479" s="218"/>
      <c r="S1479" s="218"/>
      <c r="T1479" s="219"/>
      <c r="AT1479" s="220" t="s">
        <v>161</v>
      </c>
      <c r="AU1479" s="220" t="s">
        <v>85</v>
      </c>
      <c r="AV1479" s="13" t="s">
        <v>85</v>
      </c>
      <c r="AW1479" s="13" t="s">
        <v>33</v>
      </c>
      <c r="AX1479" s="13" t="s">
        <v>76</v>
      </c>
      <c r="AY1479" s="220" t="s">
        <v>150</v>
      </c>
    </row>
    <row r="1480" spans="1:65" s="14" customFormat="1">
      <c r="B1480" s="221"/>
      <c r="C1480" s="222"/>
      <c r="D1480" s="205" t="s">
        <v>161</v>
      </c>
      <c r="E1480" s="223" t="s">
        <v>1</v>
      </c>
      <c r="F1480" s="224" t="s">
        <v>163</v>
      </c>
      <c r="G1480" s="222"/>
      <c r="H1480" s="225">
        <v>98.88</v>
      </c>
      <c r="I1480" s="226"/>
      <c r="J1480" s="222"/>
      <c r="K1480" s="222"/>
      <c r="L1480" s="227"/>
      <c r="M1480" s="228"/>
      <c r="N1480" s="229"/>
      <c r="O1480" s="229"/>
      <c r="P1480" s="229"/>
      <c r="Q1480" s="229"/>
      <c r="R1480" s="229"/>
      <c r="S1480" s="229"/>
      <c r="T1480" s="230"/>
      <c r="AT1480" s="231" t="s">
        <v>161</v>
      </c>
      <c r="AU1480" s="231" t="s">
        <v>85</v>
      </c>
      <c r="AV1480" s="14" t="s">
        <v>157</v>
      </c>
      <c r="AW1480" s="14" t="s">
        <v>33</v>
      </c>
      <c r="AX1480" s="14" t="s">
        <v>83</v>
      </c>
      <c r="AY1480" s="231" t="s">
        <v>150</v>
      </c>
    </row>
    <row r="1481" spans="1:65" s="2" customFormat="1" ht="24.2" customHeight="1">
      <c r="A1481" s="35"/>
      <c r="B1481" s="36"/>
      <c r="C1481" s="246" t="s">
        <v>1917</v>
      </c>
      <c r="D1481" s="246" t="s">
        <v>289</v>
      </c>
      <c r="E1481" s="247" t="s">
        <v>1918</v>
      </c>
      <c r="F1481" s="248" t="s">
        <v>1919</v>
      </c>
      <c r="G1481" s="249" t="s">
        <v>363</v>
      </c>
      <c r="H1481" s="250">
        <v>103.824</v>
      </c>
      <c r="I1481" s="251"/>
      <c r="J1481" s="252">
        <f>ROUND(I1481*H1481,2)</f>
        <v>0</v>
      </c>
      <c r="K1481" s="248" t="s">
        <v>156</v>
      </c>
      <c r="L1481" s="253"/>
      <c r="M1481" s="254" t="s">
        <v>1</v>
      </c>
      <c r="N1481" s="255" t="s">
        <v>41</v>
      </c>
      <c r="O1481" s="72"/>
      <c r="P1481" s="201">
        <f>O1481*H1481</f>
        <v>0</v>
      </c>
      <c r="Q1481" s="201">
        <v>0</v>
      </c>
      <c r="R1481" s="201">
        <f>Q1481*H1481</f>
        <v>0</v>
      </c>
      <c r="S1481" s="201">
        <v>0</v>
      </c>
      <c r="T1481" s="202">
        <f>S1481*H1481</f>
        <v>0</v>
      </c>
      <c r="U1481" s="35"/>
      <c r="V1481" s="35"/>
      <c r="W1481" s="35"/>
      <c r="X1481" s="35"/>
      <c r="Y1481" s="35"/>
      <c r="Z1481" s="35"/>
      <c r="AA1481" s="35"/>
      <c r="AB1481" s="35"/>
      <c r="AC1481" s="35"/>
      <c r="AD1481" s="35"/>
      <c r="AE1481" s="35"/>
      <c r="AR1481" s="203" t="s">
        <v>475</v>
      </c>
      <c r="AT1481" s="203" t="s">
        <v>289</v>
      </c>
      <c r="AU1481" s="203" t="s">
        <v>85</v>
      </c>
      <c r="AY1481" s="18" t="s">
        <v>150</v>
      </c>
      <c r="BE1481" s="204">
        <f>IF(N1481="základní",J1481,0)</f>
        <v>0</v>
      </c>
      <c r="BF1481" s="204">
        <f>IF(N1481="snížená",J1481,0)</f>
        <v>0</v>
      </c>
      <c r="BG1481" s="204">
        <f>IF(N1481="zákl. přenesená",J1481,0)</f>
        <v>0</v>
      </c>
      <c r="BH1481" s="204">
        <f>IF(N1481="sníž. přenesená",J1481,0)</f>
        <v>0</v>
      </c>
      <c r="BI1481" s="204">
        <f>IF(N1481="nulová",J1481,0)</f>
        <v>0</v>
      </c>
      <c r="BJ1481" s="18" t="s">
        <v>83</v>
      </c>
      <c r="BK1481" s="204">
        <f>ROUND(I1481*H1481,2)</f>
        <v>0</v>
      </c>
      <c r="BL1481" s="18" t="s">
        <v>350</v>
      </c>
      <c r="BM1481" s="203" t="s">
        <v>1920</v>
      </c>
    </row>
    <row r="1482" spans="1:65" s="2" customFormat="1">
      <c r="A1482" s="35"/>
      <c r="B1482" s="36"/>
      <c r="C1482" s="37"/>
      <c r="D1482" s="205" t="s">
        <v>159</v>
      </c>
      <c r="E1482" s="37"/>
      <c r="F1482" s="206" t="s">
        <v>1919</v>
      </c>
      <c r="G1482" s="37"/>
      <c r="H1482" s="37"/>
      <c r="I1482" s="207"/>
      <c r="J1482" s="37"/>
      <c r="K1482" s="37"/>
      <c r="L1482" s="40"/>
      <c r="M1482" s="208"/>
      <c r="N1482" s="209"/>
      <c r="O1482" s="72"/>
      <c r="P1482" s="72"/>
      <c r="Q1482" s="72"/>
      <c r="R1482" s="72"/>
      <c r="S1482" s="72"/>
      <c r="T1482" s="73"/>
      <c r="U1482" s="35"/>
      <c r="V1482" s="35"/>
      <c r="W1482" s="35"/>
      <c r="X1482" s="35"/>
      <c r="Y1482" s="35"/>
      <c r="Z1482" s="35"/>
      <c r="AA1482" s="35"/>
      <c r="AB1482" s="35"/>
      <c r="AC1482" s="35"/>
      <c r="AD1482" s="35"/>
      <c r="AE1482" s="35"/>
      <c r="AT1482" s="18" t="s">
        <v>159</v>
      </c>
      <c r="AU1482" s="18" t="s">
        <v>85</v>
      </c>
    </row>
    <row r="1483" spans="1:65" s="13" customFormat="1">
      <c r="B1483" s="210"/>
      <c r="C1483" s="211"/>
      <c r="D1483" s="205" t="s">
        <v>161</v>
      </c>
      <c r="E1483" s="212" t="s">
        <v>1</v>
      </c>
      <c r="F1483" s="213" t="s">
        <v>1921</v>
      </c>
      <c r="G1483" s="211"/>
      <c r="H1483" s="214">
        <v>103.824</v>
      </c>
      <c r="I1483" s="215"/>
      <c r="J1483" s="211"/>
      <c r="K1483" s="211"/>
      <c r="L1483" s="216"/>
      <c r="M1483" s="217"/>
      <c r="N1483" s="218"/>
      <c r="O1483" s="218"/>
      <c r="P1483" s="218"/>
      <c r="Q1483" s="218"/>
      <c r="R1483" s="218"/>
      <c r="S1483" s="218"/>
      <c r="T1483" s="219"/>
      <c r="AT1483" s="220" t="s">
        <v>161</v>
      </c>
      <c r="AU1483" s="220" t="s">
        <v>85</v>
      </c>
      <c r="AV1483" s="13" t="s">
        <v>85</v>
      </c>
      <c r="AW1483" s="13" t="s">
        <v>33</v>
      </c>
      <c r="AX1483" s="13" t="s">
        <v>76</v>
      </c>
      <c r="AY1483" s="220" t="s">
        <v>150</v>
      </c>
    </row>
    <row r="1484" spans="1:65" s="14" customFormat="1">
      <c r="B1484" s="221"/>
      <c r="C1484" s="222"/>
      <c r="D1484" s="205" t="s">
        <v>161</v>
      </c>
      <c r="E1484" s="223" t="s">
        <v>1</v>
      </c>
      <c r="F1484" s="224" t="s">
        <v>163</v>
      </c>
      <c r="G1484" s="222"/>
      <c r="H1484" s="225">
        <v>103.824</v>
      </c>
      <c r="I1484" s="226"/>
      <c r="J1484" s="222"/>
      <c r="K1484" s="222"/>
      <c r="L1484" s="227"/>
      <c r="M1484" s="228"/>
      <c r="N1484" s="229"/>
      <c r="O1484" s="229"/>
      <c r="P1484" s="229"/>
      <c r="Q1484" s="229"/>
      <c r="R1484" s="229"/>
      <c r="S1484" s="229"/>
      <c r="T1484" s="230"/>
      <c r="AT1484" s="231" t="s">
        <v>161</v>
      </c>
      <c r="AU1484" s="231" t="s">
        <v>85</v>
      </c>
      <c r="AV1484" s="14" t="s">
        <v>157</v>
      </c>
      <c r="AW1484" s="14" t="s">
        <v>33</v>
      </c>
      <c r="AX1484" s="14" t="s">
        <v>83</v>
      </c>
      <c r="AY1484" s="231" t="s">
        <v>150</v>
      </c>
    </row>
    <row r="1485" spans="1:65" s="2" customFormat="1" ht="24.2" customHeight="1">
      <c r="A1485" s="35"/>
      <c r="B1485" s="36"/>
      <c r="C1485" s="192" t="s">
        <v>1922</v>
      </c>
      <c r="D1485" s="192" t="s">
        <v>152</v>
      </c>
      <c r="E1485" s="193" t="s">
        <v>1923</v>
      </c>
      <c r="F1485" s="194" t="s">
        <v>1924</v>
      </c>
      <c r="G1485" s="195" t="s">
        <v>265</v>
      </c>
      <c r="H1485" s="196">
        <v>94.41</v>
      </c>
      <c r="I1485" s="197"/>
      <c r="J1485" s="198">
        <f>ROUND(I1485*H1485,2)</f>
        <v>0</v>
      </c>
      <c r="K1485" s="194" t="s">
        <v>156</v>
      </c>
      <c r="L1485" s="40"/>
      <c r="M1485" s="199" t="s">
        <v>1</v>
      </c>
      <c r="N1485" s="200" t="s">
        <v>41</v>
      </c>
      <c r="O1485" s="72"/>
      <c r="P1485" s="201">
        <f>O1485*H1485</f>
        <v>0</v>
      </c>
      <c r="Q1485" s="201">
        <v>0</v>
      </c>
      <c r="R1485" s="201">
        <f>Q1485*H1485</f>
        <v>0</v>
      </c>
      <c r="S1485" s="201">
        <v>0</v>
      </c>
      <c r="T1485" s="202">
        <f>S1485*H1485</f>
        <v>0</v>
      </c>
      <c r="U1485" s="35"/>
      <c r="V1485" s="35"/>
      <c r="W1485" s="35"/>
      <c r="X1485" s="35"/>
      <c r="Y1485" s="35"/>
      <c r="Z1485" s="35"/>
      <c r="AA1485" s="35"/>
      <c r="AB1485" s="35"/>
      <c r="AC1485" s="35"/>
      <c r="AD1485" s="35"/>
      <c r="AE1485" s="35"/>
      <c r="AR1485" s="203" t="s">
        <v>350</v>
      </c>
      <c r="AT1485" s="203" t="s">
        <v>152</v>
      </c>
      <c r="AU1485" s="203" t="s">
        <v>85</v>
      </c>
      <c r="AY1485" s="18" t="s">
        <v>150</v>
      </c>
      <c r="BE1485" s="204">
        <f>IF(N1485="základní",J1485,0)</f>
        <v>0</v>
      </c>
      <c r="BF1485" s="204">
        <f>IF(N1485="snížená",J1485,0)</f>
        <v>0</v>
      </c>
      <c r="BG1485" s="204">
        <f>IF(N1485="zákl. přenesená",J1485,0)</f>
        <v>0</v>
      </c>
      <c r="BH1485" s="204">
        <f>IF(N1485="sníž. přenesená",J1485,0)</f>
        <v>0</v>
      </c>
      <c r="BI1485" s="204">
        <f>IF(N1485="nulová",J1485,0)</f>
        <v>0</v>
      </c>
      <c r="BJ1485" s="18" t="s">
        <v>83</v>
      </c>
      <c r="BK1485" s="204">
        <f>ROUND(I1485*H1485,2)</f>
        <v>0</v>
      </c>
      <c r="BL1485" s="18" t="s">
        <v>350</v>
      </c>
      <c r="BM1485" s="203" t="s">
        <v>1925</v>
      </c>
    </row>
    <row r="1486" spans="1:65" s="2" customFormat="1" ht="29.25">
      <c r="A1486" s="35"/>
      <c r="B1486" s="36"/>
      <c r="C1486" s="37"/>
      <c r="D1486" s="205" t="s">
        <v>159</v>
      </c>
      <c r="E1486" s="37"/>
      <c r="F1486" s="206" t="s">
        <v>1926</v>
      </c>
      <c r="G1486" s="37"/>
      <c r="H1486" s="37"/>
      <c r="I1486" s="207"/>
      <c r="J1486" s="37"/>
      <c r="K1486" s="37"/>
      <c r="L1486" s="40"/>
      <c r="M1486" s="208"/>
      <c r="N1486" s="209"/>
      <c r="O1486" s="72"/>
      <c r="P1486" s="72"/>
      <c r="Q1486" s="72"/>
      <c r="R1486" s="72"/>
      <c r="S1486" s="72"/>
      <c r="T1486" s="73"/>
      <c r="U1486" s="35"/>
      <c r="V1486" s="35"/>
      <c r="W1486" s="35"/>
      <c r="X1486" s="35"/>
      <c r="Y1486" s="35"/>
      <c r="Z1486" s="35"/>
      <c r="AA1486" s="35"/>
      <c r="AB1486" s="35"/>
      <c r="AC1486" s="35"/>
      <c r="AD1486" s="35"/>
      <c r="AE1486" s="35"/>
      <c r="AT1486" s="18" t="s">
        <v>159</v>
      </c>
      <c r="AU1486" s="18" t="s">
        <v>85</v>
      </c>
    </row>
    <row r="1487" spans="1:65" s="15" customFormat="1">
      <c r="B1487" s="236"/>
      <c r="C1487" s="237"/>
      <c r="D1487" s="205" t="s">
        <v>161</v>
      </c>
      <c r="E1487" s="238" t="s">
        <v>1</v>
      </c>
      <c r="F1487" s="239" t="s">
        <v>391</v>
      </c>
      <c r="G1487" s="237"/>
      <c r="H1487" s="238" t="s">
        <v>1</v>
      </c>
      <c r="I1487" s="240"/>
      <c r="J1487" s="237"/>
      <c r="K1487" s="237"/>
      <c r="L1487" s="241"/>
      <c r="M1487" s="242"/>
      <c r="N1487" s="243"/>
      <c r="O1487" s="243"/>
      <c r="P1487" s="243"/>
      <c r="Q1487" s="243"/>
      <c r="R1487" s="243"/>
      <c r="S1487" s="243"/>
      <c r="T1487" s="244"/>
      <c r="AT1487" s="245" t="s">
        <v>161</v>
      </c>
      <c r="AU1487" s="245" t="s">
        <v>85</v>
      </c>
      <c r="AV1487" s="15" t="s">
        <v>83</v>
      </c>
      <c r="AW1487" s="15" t="s">
        <v>33</v>
      </c>
      <c r="AX1487" s="15" t="s">
        <v>76</v>
      </c>
      <c r="AY1487" s="245" t="s">
        <v>150</v>
      </c>
    </row>
    <row r="1488" spans="1:65" s="13" customFormat="1">
      <c r="B1488" s="210"/>
      <c r="C1488" s="211"/>
      <c r="D1488" s="205" t="s">
        <v>161</v>
      </c>
      <c r="E1488" s="212" t="s">
        <v>1</v>
      </c>
      <c r="F1488" s="213" t="s">
        <v>434</v>
      </c>
      <c r="G1488" s="211"/>
      <c r="H1488" s="214">
        <v>68.400000000000006</v>
      </c>
      <c r="I1488" s="215"/>
      <c r="J1488" s="211"/>
      <c r="K1488" s="211"/>
      <c r="L1488" s="216"/>
      <c r="M1488" s="217"/>
      <c r="N1488" s="218"/>
      <c r="O1488" s="218"/>
      <c r="P1488" s="218"/>
      <c r="Q1488" s="218"/>
      <c r="R1488" s="218"/>
      <c r="S1488" s="218"/>
      <c r="T1488" s="219"/>
      <c r="AT1488" s="220" t="s">
        <v>161</v>
      </c>
      <c r="AU1488" s="220" t="s">
        <v>85</v>
      </c>
      <c r="AV1488" s="13" t="s">
        <v>85</v>
      </c>
      <c r="AW1488" s="13" t="s">
        <v>33</v>
      </c>
      <c r="AX1488" s="13" t="s">
        <v>76</v>
      </c>
      <c r="AY1488" s="220" t="s">
        <v>150</v>
      </c>
    </row>
    <row r="1489" spans="1:65" s="13" customFormat="1">
      <c r="B1489" s="210"/>
      <c r="C1489" s="211"/>
      <c r="D1489" s="205" t="s">
        <v>161</v>
      </c>
      <c r="E1489" s="212" t="s">
        <v>1</v>
      </c>
      <c r="F1489" s="213" t="s">
        <v>437</v>
      </c>
      <c r="G1489" s="211"/>
      <c r="H1489" s="214">
        <v>26.01</v>
      </c>
      <c r="I1489" s="215"/>
      <c r="J1489" s="211"/>
      <c r="K1489" s="211"/>
      <c r="L1489" s="216"/>
      <c r="M1489" s="217"/>
      <c r="N1489" s="218"/>
      <c r="O1489" s="218"/>
      <c r="P1489" s="218"/>
      <c r="Q1489" s="218"/>
      <c r="R1489" s="218"/>
      <c r="S1489" s="218"/>
      <c r="T1489" s="219"/>
      <c r="AT1489" s="220" t="s">
        <v>161</v>
      </c>
      <c r="AU1489" s="220" t="s">
        <v>85</v>
      </c>
      <c r="AV1489" s="13" t="s">
        <v>85</v>
      </c>
      <c r="AW1489" s="13" t="s">
        <v>33</v>
      </c>
      <c r="AX1489" s="13" t="s">
        <v>76</v>
      </c>
      <c r="AY1489" s="220" t="s">
        <v>150</v>
      </c>
    </row>
    <row r="1490" spans="1:65" s="14" customFormat="1">
      <c r="B1490" s="221"/>
      <c r="C1490" s="222"/>
      <c r="D1490" s="205" t="s">
        <v>161</v>
      </c>
      <c r="E1490" s="223" t="s">
        <v>1</v>
      </c>
      <c r="F1490" s="224" t="s">
        <v>163</v>
      </c>
      <c r="G1490" s="222"/>
      <c r="H1490" s="225">
        <v>94.41</v>
      </c>
      <c r="I1490" s="226"/>
      <c r="J1490" s="222"/>
      <c r="K1490" s="222"/>
      <c r="L1490" s="227"/>
      <c r="M1490" s="228"/>
      <c r="N1490" s="229"/>
      <c r="O1490" s="229"/>
      <c r="P1490" s="229"/>
      <c r="Q1490" s="229"/>
      <c r="R1490" s="229"/>
      <c r="S1490" s="229"/>
      <c r="T1490" s="230"/>
      <c r="AT1490" s="231" t="s">
        <v>161</v>
      </c>
      <c r="AU1490" s="231" t="s">
        <v>85</v>
      </c>
      <c r="AV1490" s="14" t="s">
        <v>157</v>
      </c>
      <c r="AW1490" s="14" t="s">
        <v>33</v>
      </c>
      <c r="AX1490" s="14" t="s">
        <v>83</v>
      </c>
      <c r="AY1490" s="231" t="s">
        <v>150</v>
      </c>
    </row>
    <row r="1491" spans="1:65" s="2" customFormat="1" ht="24.2" customHeight="1">
      <c r="A1491" s="35"/>
      <c r="B1491" s="36"/>
      <c r="C1491" s="246" t="s">
        <v>1927</v>
      </c>
      <c r="D1491" s="246" t="s">
        <v>289</v>
      </c>
      <c r="E1491" s="247" t="s">
        <v>1918</v>
      </c>
      <c r="F1491" s="248" t="s">
        <v>1919</v>
      </c>
      <c r="G1491" s="249" t="s">
        <v>363</v>
      </c>
      <c r="H1491" s="250">
        <v>99.131</v>
      </c>
      <c r="I1491" s="251"/>
      <c r="J1491" s="252">
        <f>ROUND(I1491*H1491,2)</f>
        <v>0</v>
      </c>
      <c r="K1491" s="248" t="s">
        <v>156</v>
      </c>
      <c r="L1491" s="253"/>
      <c r="M1491" s="254" t="s">
        <v>1</v>
      </c>
      <c r="N1491" s="255" t="s">
        <v>41</v>
      </c>
      <c r="O1491" s="72"/>
      <c r="P1491" s="201">
        <f>O1491*H1491</f>
        <v>0</v>
      </c>
      <c r="Q1491" s="201">
        <v>0</v>
      </c>
      <c r="R1491" s="201">
        <f>Q1491*H1491</f>
        <v>0</v>
      </c>
      <c r="S1491" s="201">
        <v>0</v>
      </c>
      <c r="T1491" s="202">
        <f>S1491*H1491</f>
        <v>0</v>
      </c>
      <c r="U1491" s="35"/>
      <c r="V1491" s="35"/>
      <c r="W1491" s="35"/>
      <c r="X1491" s="35"/>
      <c r="Y1491" s="35"/>
      <c r="Z1491" s="35"/>
      <c r="AA1491" s="35"/>
      <c r="AB1491" s="35"/>
      <c r="AC1491" s="35"/>
      <c r="AD1491" s="35"/>
      <c r="AE1491" s="35"/>
      <c r="AR1491" s="203" t="s">
        <v>475</v>
      </c>
      <c r="AT1491" s="203" t="s">
        <v>289</v>
      </c>
      <c r="AU1491" s="203" t="s">
        <v>85</v>
      </c>
      <c r="AY1491" s="18" t="s">
        <v>150</v>
      </c>
      <c r="BE1491" s="204">
        <f>IF(N1491="základní",J1491,0)</f>
        <v>0</v>
      </c>
      <c r="BF1491" s="204">
        <f>IF(N1491="snížená",J1491,0)</f>
        <v>0</v>
      </c>
      <c r="BG1491" s="204">
        <f>IF(N1491="zákl. přenesená",J1491,0)</f>
        <v>0</v>
      </c>
      <c r="BH1491" s="204">
        <f>IF(N1491="sníž. přenesená",J1491,0)</f>
        <v>0</v>
      </c>
      <c r="BI1491" s="204">
        <f>IF(N1491="nulová",J1491,0)</f>
        <v>0</v>
      </c>
      <c r="BJ1491" s="18" t="s">
        <v>83</v>
      </c>
      <c r="BK1491" s="204">
        <f>ROUND(I1491*H1491,2)</f>
        <v>0</v>
      </c>
      <c r="BL1491" s="18" t="s">
        <v>350</v>
      </c>
      <c r="BM1491" s="203" t="s">
        <v>1928</v>
      </c>
    </row>
    <row r="1492" spans="1:65" s="2" customFormat="1">
      <c r="A1492" s="35"/>
      <c r="B1492" s="36"/>
      <c r="C1492" s="37"/>
      <c r="D1492" s="205" t="s">
        <v>159</v>
      </c>
      <c r="E1492" s="37"/>
      <c r="F1492" s="206" t="s">
        <v>1919</v>
      </c>
      <c r="G1492" s="37"/>
      <c r="H1492" s="37"/>
      <c r="I1492" s="207"/>
      <c r="J1492" s="37"/>
      <c r="K1492" s="37"/>
      <c r="L1492" s="40"/>
      <c r="M1492" s="208"/>
      <c r="N1492" s="209"/>
      <c r="O1492" s="72"/>
      <c r="P1492" s="72"/>
      <c r="Q1492" s="72"/>
      <c r="R1492" s="72"/>
      <c r="S1492" s="72"/>
      <c r="T1492" s="73"/>
      <c r="U1492" s="35"/>
      <c r="V1492" s="35"/>
      <c r="W1492" s="35"/>
      <c r="X1492" s="35"/>
      <c r="Y1492" s="35"/>
      <c r="Z1492" s="35"/>
      <c r="AA1492" s="35"/>
      <c r="AB1492" s="35"/>
      <c r="AC1492" s="35"/>
      <c r="AD1492" s="35"/>
      <c r="AE1492" s="35"/>
      <c r="AT1492" s="18" t="s">
        <v>159</v>
      </c>
      <c r="AU1492" s="18" t="s">
        <v>85</v>
      </c>
    </row>
    <row r="1493" spans="1:65" s="13" customFormat="1">
      <c r="B1493" s="210"/>
      <c r="C1493" s="211"/>
      <c r="D1493" s="205" t="s">
        <v>161</v>
      </c>
      <c r="E1493" s="212" t="s">
        <v>1</v>
      </c>
      <c r="F1493" s="213" t="s">
        <v>1929</v>
      </c>
      <c r="G1493" s="211"/>
      <c r="H1493" s="214">
        <v>99.131</v>
      </c>
      <c r="I1493" s="215"/>
      <c r="J1493" s="211"/>
      <c r="K1493" s="211"/>
      <c r="L1493" s="216"/>
      <c r="M1493" s="217"/>
      <c r="N1493" s="218"/>
      <c r="O1493" s="218"/>
      <c r="P1493" s="218"/>
      <c r="Q1493" s="218"/>
      <c r="R1493" s="218"/>
      <c r="S1493" s="218"/>
      <c r="T1493" s="219"/>
      <c r="AT1493" s="220" t="s">
        <v>161</v>
      </c>
      <c r="AU1493" s="220" t="s">
        <v>85</v>
      </c>
      <c r="AV1493" s="13" t="s">
        <v>85</v>
      </c>
      <c r="AW1493" s="13" t="s">
        <v>33</v>
      </c>
      <c r="AX1493" s="13" t="s">
        <v>76</v>
      </c>
      <c r="AY1493" s="220" t="s">
        <v>150</v>
      </c>
    </row>
    <row r="1494" spans="1:65" s="14" customFormat="1">
      <c r="B1494" s="221"/>
      <c r="C1494" s="222"/>
      <c r="D1494" s="205" t="s">
        <v>161</v>
      </c>
      <c r="E1494" s="223" t="s">
        <v>1</v>
      </c>
      <c r="F1494" s="224" t="s">
        <v>163</v>
      </c>
      <c r="G1494" s="222"/>
      <c r="H1494" s="225">
        <v>99.131</v>
      </c>
      <c r="I1494" s="226"/>
      <c r="J1494" s="222"/>
      <c r="K1494" s="222"/>
      <c r="L1494" s="227"/>
      <c r="M1494" s="228"/>
      <c r="N1494" s="229"/>
      <c r="O1494" s="229"/>
      <c r="P1494" s="229"/>
      <c r="Q1494" s="229"/>
      <c r="R1494" s="229"/>
      <c r="S1494" s="229"/>
      <c r="T1494" s="230"/>
      <c r="AT1494" s="231" t="s">
        <v>161</v>
      </c>
      <c r="AU1494" s="231" t="s">
        <v>85</v>
      </c>
      <c r="AV1494" s="14" t="s">
        <v>157</v>
      </c>
      <c r="AW1494" s="14" t="s">
        <v>33</v>
      </c>
      <c r="AX1494" s="14" t="s">
        <v>83</v>
      </c>
      <c r="AY1494" s="231" t="s">
        <v>150</v>
      </c>
    </row>
    <row r="1495" spans="1:65" s="2" customFormat="1" ht="33" customHeight="1">
      <c r="A1495" s="35"/>
      <c r="B1495" s="36"/>
      <c r="C1495" s="192" t="s">
        <v>1930</v>
      </c>
      <c r="D1495" s="192" t="s">
        <v>152</v>
      </c>
      <c r="E1495" s="193" t="s">
        <v>1931</v>
      </c>
      <c r="F1495" s="194" t="s">
        <v>1932</v>
      </c>
      <c r="G1495" s="195" t="s">
        <v>265</v>
      </c>
      <c r="H1495" s="196">
        <v>1185.7159999999999</v>
      </c>
      <c r="I1495" s="197"/>
      <c r="J1495" s="198">
        <f>ROUND(I1495*H1495,2)</f>
        <v>0</v>
      </c>
      <c r="K1495" s="194" t="s">
        <v>156</v>
      </c>
      <c r="L1495" s="40"/>
      <c r="M1495" s="199" t="s">
        <v>1</v>
      </c>
      <c r="N1495" s="200" t="s">
        <v>41</v>
      </c>
      <c r="O1495" s="72"/>
      <c r="P1495" s="201">
        <f>O1495*H1495</f>
        <v>0</v>
      </c>
      <c r="Q1495" s="201">
        <v>2.0000000000000001E-4</v>
      </c>
      <c r="R1495" s="201">
        <f>Q1495*H1495</f>
        <v>0.2371432</v>
      </c>
      <c r="S1495" s="201">
        <v>0</v>
      </c>
      <c r="T1495" s="202">
        <f>S1495*H1495</f>
        <v>0</v>
      </c>
      <c r="U1495" s="35"/>
      <c r="V1495" s="35"/>
      <c r="W1495" s="35"/>
      <c r="X1495" s="35"/>
      <c r="Y1495" s="35"/>
      <c r="Z1495" s="35"/>
      <c r="AA1495" s="35"/>
      <c r="AB1495" s="35"/>
      <c r="AC1495" s="35"/>
      <c r="AD1495" s="35"/>
      <c r="AE1495" s="35"/>
      <c r="AR1495" s="203" t="s">
        <v>350</v>
      </c>
      <c r="AT1495" s="203" t="s">
        <v>152</v>
      </c>
      <c r="AU1495" s="203" t="s">
        <v>85</v>
      </c>
      <c r="AY1495" s="18" t="s">
        <v>150</v>
      </c>
      <c r="BE1495" s="204">
        <f>IF(N1495="základní",J1495,0)</f>
        <v>0</v>
      </c>
      <c r="BF1495" s="204">
        <f>IF(N1495="snížená",J1495,0)</f>
        <v>0</v>
      </c>
      <c r="BG1495" s="204">
        <f>IF(N1495="zákl. přenesená",J1495,0)</f>
        <v>0</v>
      </c>
      <c r="BH1495" s="204">
        <f>IF(N1495="sníž. přenesená",J1495,0)</f>
        <v>0</v>
      </c>
      <c r="BI1495" s="204">
        <f>IF(N1495="nulová",J1495,0)</f>
        <v>0</v>
      </c>
      <c r="BJ1495" s="18" t="s">
        <v>83</v>
      </c>
      <c r="BK1495" s="204">
        <f>ROUND(I1495*H1495,2)</f>
        <v>0</v>
      </c>
      <c r="BL1495" s="18" t="s">
        <v>350</v>
      </c>
      <c r="BM1495" s="203" t="s">
        <v>1933</v>
      </c>
    </row>
    <row r="1496" spans="1:65" s="2" customFormat="1" ht="19.5">
      <c r="A1496" s="35"/>
      <c r="B1496" s="36"/>
      <c r="C1496" s="37"/>
      <c r="D1496" s="205" t="s">
        <v>159</v>
      </c>
      <c r="E1496" s="37"/>
      <c r="F1496" s="206" t="s">
        <v>1934</v>
      </c>
      <c r="G1496" s="37"/>
      <c r="H1496" s="37"/>
      <c r="I1496" s="207"/>
      <c r="J1496" s="37"/>
      <c r="K1496" s="37"/>
      <c r="L1496" s="40"/>
      <c r="M1496" s="208"/>
      <c r="N1496" s="209"/>
      <c r="O1496" s="72"/>
      <c r="P1496" s="72"/>
      <c r="Q1496" s="72"/>
      <c r="R1496" s="72"/>
      <c r="S1496" s="72"/>
      <c r="T1496" s="73"/>
      <c r="U1496" s="35"/>
      <c r="V1496" s="35"/>
      <c r="W1496" s="35"/>
      <c r="X1496" s="35"/>
      <c r="Y1496" s="35"/>
      <c r="Z1496" s="35"/>
      <c r="AA1496" s="35"/>
      <c r="AB1496" s="35"/>
      <c r="AC1496" s="35"/>
      <c r="AD1496" s="35"/>
      <c r="AE1496" s="35"/>
      <c r="AT1496" s="18" t="s">
        <v>159</v>
      </c>
      <c r="AU1496" s="18" t="s">
        <v>85</v>
      </c>
    </row>
    <row r="1497" spans="1:65" s="2" customFormat="1" ht="33" customHeight="1">
      <c r="A1497" s="35"/>
      <c r="B1497" s="36"/>
      <c r="C1497" s="192" t="s">
        <v>1935</v>
      </c>
      <c r="D1497" s="192" t="s">
        <v>152</v>
      </c>
      <c r="E1497" s="193" t="s">
        <v>1936</v>
      </c>
      <c r="F1497" s="194" t="s">
        <v>1937</v>
      </c>
      <c r="G1497" s="195" t="s">
        <v>265</v>
      </c>
      <c r="H1497" s="196">
        <v>788.73900000000003</v>
      </c>
      <c r="I1497" s="197"/>
      <c r="J1497" s="198">
        <f>ROUND(I1497*H1497,2)</f>
        <v>0</v>
      </c>
      <c r="K1497" s="194" t="s">
        <v>156</v>
      </c>
      <c r="L1497" s="40"/>
      <c r="M1497" s="199" t="s">
        <v>1</v>
      </c>
      <c r="N1497" s="200" t="s">
        <v>41</v>
      </c>
      <c r="O1497" s="72"/>
      <c r="P1497" s="201">
        <f>O1497*H1497</f>
        <v>0</v>
      </c>
      <c r="Q1497" s="201">
        <v>2.0000000000000001E-4</v>
      </c>
      <c r="R1497" s="201">
        <f>Q1497*H1497</f>
        <v>0.15774780000000002</v>
      </c>
      <c r="S1497" s="201">
        <v>0</v>
      </c>
      <c r="T1497" s="202">
        <f>S1497*H1497</f>
        <v>0</v>
      </c>
      <c r="U1497" s="35"/>
      <c r="V1497" s="35"/>
      <c r="W1497" s="35"/>
      <c r="X1497" s="35"/>
      <c r="Y1497" s="35"/>
      <c r="Z1497" s="35"/>
      <c r="AA1497" s="35"/>
      <c r="AB1497" s="35"/>
      <c r="AC1497" s="35"/>
      <c r="AD1497" s="35"/>
      <c r="AE1497" s="35"/>
      <c r="AR1497" s="203" t="s">
        <v>350</v>
      </c>
      <c r="AT1497" s="203" t="s">
        <v>152</v>
      </c>
      <c r="AU1497" s="203" t="s">
        <v>85</v>
      </c>
      <c r="AY1497" s="18" t="s">
        <v>150</v>
      </c>
      <c r="BE1497" s="204">
        <f>IF(N1497="základní",J1497,0)</f>
        <v>0</v>
      </c>
      <c r="BF1497" s="204">
        <f>IF(N1497="snížená",J1497,0)</f>
        <v>0</v>
      </c>
      <c r="BG1497" s="204">
        <f>IF(N1497="zákl. přenesená",J1497,0)</f>
        <v>0</v>
      </c>
      <c r="BH1497" s="204">
        <f>IF(N1497="sníž. přenesená",J1497,0)</f>
        <v>0</v>
      </c>
      <c r="BI1497" s="204">
        <f>IF(N1497="nulová",J1497,0)</f>
        <v>0</v>
      </c>
      <c r="BJ1497" s="18" t="s">
        <v>83</v>
      </c>
      <c r="BK1497" s="204">
        <f>ROUND(I1497*H1497,2)</f>
        <v>0</v>
      </c>
      <c r="BL1497" s="18" t="s">
        <v>350</v>
      </c>
      <c r="BM1497" s="203" t="s">
        <v>1938</v>
      </c>
    </row>
    <row r="1498" spans="1:65" s="2" customFormat="1" ht="19.5">
      <c r="A1498" s="35"/>
      <c r="B1498" s="36"/>
      <c r="C1498" s="37"/>
      <c r="D1498" s="205" t="s">
        <v>159</v>
      </c>
      <c r="E1498" s="37"/>
      <c r="F1498" s="206" t="s">
        <v>1939</v>
      </c>
      <c r="G1498" s="37"/>
      <c r="H1498" s="37"/>
      <c r="I1498" s="207"/>
      <c r="J1498" s="37"/>
      <c r="K1498" s="37"/>
      <c r="L1498" s="40"/>
      <c r="M1498" s="208"/>
      <c r="N1498" s="209"/>
      <c r="O1498" s="72"/>
      <c r="P1498" s="72"/>
      <c r="Q1498" s="72"/>
      <c r="R1498" s="72"/>
      <c r="S1498" s="72"/>
      <c r="T1498" s="73"/>
      <c r="U1498" s="35"/>
      <c r="V1498" s="35"/>
      <c r="W1498" s="35"/>
      <c r="X1498" s="35"/>
      <c r="Y1498" s="35"/>
      <c r="Z1498" s="35"/>
      <c r="AA1498" s="35"/>
      <c r="AB1498" s="35"/>
      <c r="AC1498" s="35"/>
      <c r="AD1498" s="35"/>
      <c r="AE1498" s="35"/>
      <c r="AT1498" s="18" t="s">
        <v>159</v>
      </c>
      <c r="AU1498" s="18" t="s">
        <v>85</v>
      </c>
    </row>
    <row r="1499" spans="1:65" s="2" customFormat="1" ht="33" customHeight="1">
      <c r="A1499" s="35"/>
      <c r="B1499" s="36"/>
      <c r="C1499" s="192" t="s">
        <v>1940</v>
      </c>
      <c r="D1499" s="192" t="s">
        <v>152</v>
      </c>
      <c r="E1499" s="193" t="s">
        <v>1941</v>
      </c>
      <c r="F1499" s="194" t="s">
        <v>1942</v>
      </c>
      <c r="G1499" s="195" t="s">
        <v>265</v>
      </c>
      <c r="H1499" s="196">
        <v>88.915999999999997</v>
      </c>
      <c r="I1499" s="197"/>
      <c r="J1499" s="198">
        <f>ROUND(I1499*H1499,2)</f>
        <v>0</v>
      </c>
      <c r="K1499" s="194" t="s">
        <v>156</v>
      </c>
      <c r="L1499" s="40"/>
      <c r="M1499" s="199" t="s">
        <v>1</v>
      </c>
      <c r="N1499" s="200" t="s">
        <v>41</v>
      </c>
      <c r="O1499" s="72"/>
      <c r="P1499" s="201">
        <f>O1499*H1499</f>
        <v>0</v>
      </c>
      <c r="Q1499" s="201">
        <v>2.0000000000000001E-4</v>
      </c>
      <c r="R1499" s="201">
        <f>Q1499*H1499</f>
        <v>1.7783199999999999E-2</v>
      </c>
      <c r="S1499" s="201">
        <v>0</v>
      </c>
      <c r="T1499" s="202">
        <f>S1499*H1499</f>
        <v>0</v>
      </c>
      <c r="U1499" s="35"/>
      <c r="V1499" s="35"/>
      <c r="W1499" s="35"/>
      <c r="X1499" s="35"/>
      <c r="Y1499" s="35"/>
      <c r="Z1499" s="35"/>
      <c r="AA1499" s="35"/>
      <c r="AB1499" s="35"/>
      <c r="AC1499" s="35"/>
      <c r="AD1499" s="35"/>
      <c r="AE1499" s="35"/>
      <c r="AR1499" s="203" t="s">
        <v>350</v>
      </c>
      <c r="AT1499" s="203" t="s">
        <v>152</v>
      </c>
      <c r="AU1499" s="203" t="s">
        <v>85</v>
      </c>
      <c r="AY1499" s="18" t="s">
        <v>150</v>
      </c>
      <c r="BE1499" s="204">
        <f>IF(N1499="základní",J1499,0)</f>
        <v>0</v>
      </c>
      <c r="BF1499" s="204">
        <f>IF(N1499="snížená",J1499,0)</f>
        <v>0</v>
      </c>
      <c r="BG1499" s="204">
        <f>IF(N1499="zákl. přenesená",J1499,0)</f>
        <v>0</v>
      </c>
      <c r="BH1499" s="204">
        <f>IF(N1499="sníž. přenesená",J1499,0)</f>
        <v>0</v>
      </c>
      <c r="BI1499" s="204">
        <f>IF(N1499="nulová",J1499,0)</f>
        <v>0</v>
      </c>
      <c r="BJ1499" s="18" t="s">
        <v>83</v>
      </c>
      <c r="BK1499" s="204">
        <f>ROUND(I1499*H1499,2)</f>
        <v>0</v>
      </c>
      <c r="BL1499" s="18" t="s">
        <v>350</v>
      </c>
      <c r="BM1499" s="203" t="s">
        <v>1943</v>
      </c>
    </row>
    <row r="1500" spans="1:65" s="2" customFormat="1" ht="19.5">
      <c r="A1500" s="35"/>
      <c r="B1500" s="36"/>
      <c r="C1500" s="37"/>
      <c r="D1500" s="205" t="s">
        <v>159</v>
      </c>
      <c r="E1500" s="37"/>
      <c r="F1500" s="206" t="s">
        <v>1944</v>
      </c>
      <c r="G1500" s="37"/>
      <c r="H1500" s="37"/>
      <c r="I1500" s="207"/>
      <c r="J1500" s="37"/>
      <c r="K1500" s="37"/>
      <c r="L1500" s="40"/>
      <c r="M1500" s="208"/>
      <c r="N1500" s="209"/>
      <c r="O1500" s="72"/>
      <c r="P1500" s="72"/>
      <c r="Q1500" s="72"/>
      <c r="R1500" s="72"/>
      <c r="S1500" s="72"/>
      <c r="T1500" s="73"/>
      <c r="U1500" s="35"/>
      <c r="V1500" s="35"/>
      <c r="W1500" s="35"/>
      <c r="X1500" s="35"/>
      <c r="Y1500" s="35"/>
      <c r="Z1500" s="35"/>
      <c r="AA1500" s="35"/>
      <c r="AB1500" s="35"/>
      <c r="AC1500" s="35"/>
      <c r="AD1500" s="35"/>
      <c r="AE1500" s="35"/>
      <c r="AT1500" s="18" t="s">
        <v>159</v>
      </c>
      <c r="AU1500" s="18" t="s">
        <v>85</v>
      </c>
    </row>
    <row r="1501" spans="1:65" s="2" customFormat="1" ht="33" customHeight="1">
      <c r="A1501" s="35"/>
      <c r="B1501" s="36"/>
      <c r="C1501" s="192" t="s">
        <v>1945</v>
      </c>
      <c r="D1501" s="192" t="s">
        <v>152</v>
      </c>
      <c r="E1501" s="193" t="s">
        <v>1946</v>
      </c>
      <c r="F1501" s="194" t="s">
        <v>1947</v>
      </c>
      <c r="G1501" s="195" t="s">
        <v>265</v>
      </c>
      <c r="H1501" s="196">
        <v>1185.7159999999999</v>
      </c>
      <c r="I1501" s="197"/>
      <c r="J1501" s="198">
        <f>ROUND(I1501*H1501,2)</f>
        <v>0</v>
      </c>
      <c r="K1501" s="194" t="s">
        <v>156</v>
      </c>
      <c r="L1501" s="40"/>
      <c r="M1501" s="199" t="s">
        <v>1</v>
      </c>
      <c r="N1501" s="200" t="s">
        <v>41</v>
      </c>
      <c r="O1501" s="72"/>
      <c r="P1501" s="201">
        <f>O1501*H1501</f>
        <v>0</v>
      </c>
      <c r="Q1501" s="201">
        <v>2.5999999999999998E-4</v>
      </c>
      <c r="R1501" s="201">
        <f>Q1501*H1501</f>
        <v>0.30828615999999992</v>
      </c>
      <c r="S1501" s="201">
        <v>0</v>
      </c>
      <c r="T1501" s="202">
        <f>S1501*H1501</f>
        <v>0</v>
      </c>
      <c r="U1501" s="35"/>
      <c r="V1501" s="35"/>
      <c r="W1501" s="35"/>
      <c r="X1501" s="35"/>
      <c r="Y1501" s="35"/>
      <c r="Z1501" s="35"/>
      <c r="AA1501" s="35"/>
      <c r="AB1501" s="35"/>
      <c r="AC1501" s="35"/>
      <c r="AD1501" s="35"/>
      <c r="AE1501" s="35"/>
      <c r="AR1501" s="203" t="s">
        <v>350</v>
      </c>
      <c r="AT1501" s="203" t="s">
        <v>152</v>
      </c>
      <c r="AU1501" s="203" t="s">
        <v>85</v>
      </c>
      <c r="AY1501" s="18" t="s">
        <v>150</v>
      </c>
      <c r="BE1501" s="204">
        <f>IF(N1501="základní",J1501,0)</f>
        <v>0</v>
      </c>
      <c r="BF1501" s="204">
        <f>IF(N1501="snížená",J1501,0)</f>
        <v>0</v>
      </c>
      <c r="BG1501" s="204">
        <f>IF(N1501="zákl. přenesená",J1501,0)</f>
        <v>0</v>
      </c>
      <c r="BH1501" s="204">
        <f>IF(N1501="sníž. přenesená",J1501,0)</f>
        <v>0</v>
      </c>
      <c r="BI1501" s="204">
        <f>IF(N1501="nulová",J1501,0)</f>
        <v>0</v>
      </c>
      <c r="BJ1501" s="18" t="s">
        <v>83</v>
      </c>
      <c r="BK1501" s="204">
        <f>ROUND(I1501*H1501,2)</f>
        <v>0</v>
      </c>
      <c r="BL1501" s="18" t="s">
        <v>350</v>
      </c>
      <c r="BM1501" s="203" t="s">
        <v>1948</v>
      </c>
    </row>
    <row r="1502" spans="1:65" s="2" customFormat="1" ht="29.25">
      <c r="A1502" s="35"/>
      <c r="B1502" s="36"/>
      <c r="C1502" s="37"/>
      <c r="D1502" s="205" t="s">
        <v>159</v>
      </c>
      <c r="E1502" s="37"/>
      <c r="F1502" s="206" t="s">
        <v>1949</v>
      </c>
      <c r="G1502" s="37"/>
      <c r="H1502" s="37"/>
      <c r="I1502" s="207"/>
      <c r="J1502" s="37"/>
      <c r="K1502" s="37"/>
      <c r="L1502" s="40"/>
      <c r="M1502" s="208"/>
      <c r="N1502" s="209"/>
      <c r="O1502" s="72"/>
      <c r="P1502" s="72"/>
      <c r="Q1502" s="72"/>
      <c r="R1502" s="72"/>
      <c r="S1502" s="72"/>
      <c r="T1502" s="73"/>
      <c r="U1502" s="35"/>
      <c r="V1502" s="35"/>
      <c r="W1502" s="35"/>
      <c r="X1502" s="35"/>
      <c r="Y1502" s="35"/>
      <c r="Z1502" s="35"/>
      <c r="AA1502" s="35"/>
      <c r="AB1502" s="35"/>
      <c r="AC1502" s="35"/>
      <c r="AD1502" s="35"/>
      <c r="AE1502" s="35"/>
      <c r="AT1502" s="18" t="s">
        <v>159</v>
      </c>
      <c r="AU1502" s="18" t="s">
        <v>85</v>
      </c>
    </row>
    <row r="1503" spans="1:65" s="2" customFormat="1" ht="33" customHeight="1">
      <c r="A1503" s="35"/>
      <c r="B1503" s="36"/>
      <c r="C1503" s="192" t="s">
        <v>1950</v>
      </c>
      <c r="D1503" s="192" t="s">
        <v>152</v>
      </c>
      <c r="E1503" s="193" t="s">
        <v>1951</v>
      </c>
      <c r="F1503" s="194" t="s">
        <v>1952</v>
      </c>
      <c r="G1503" s="195" t="s">
        <v>265</v>
      </c>
      <c r="H1503" s="196">
        <v>788.73900000000003</v>
      </c>
      <c r="I1503" s="197"/>
      <c r="J1503" s="198">
        <f>ROUND(I1503*H1503,2)</f>
        <v>0</v>
      </c>
      <c r="K1503" s="194" t="s">
        <v>156</v>
      </c>
      <c r="L1503" s="40"/>
      <c r="M1503" s="199" t="s">
        <v>1</v>
      </c>
      <c r="N1503" s="200" t="s">
        <v>41</v>
      </c>
      <c r="O1503" s="72"/>
      <c r="P1503" s="201">
        <f>O1503*H1503</f>
        <v>0</v>
      </c>
      <c r="Q1503" s="201">
        <v>2.5999999999999998E-4</v>
      </c>
      <c r="R1503" s="201">
        <f>Q1503*H1503</f>
        <v>0.20507213999999999</v>
      </c>
      <c r="S1503" s="201">
        <v>0</v>
      </c>
      <c r="T1503" s="202">
        <f>S1503*H1503</f>
        <v>0</v>
      </c>
      <c r="U1503" s="35"/>
      <c r="V1503" s="35"/>
      <c r="W1503" s="35"/>
      <c r="X1503" s="35"/>
      <c r="Y1503" s="35"/>
      <c r="Z1503" s="35"/>
      <c r="AA1503" s="35"/>
      <c r="AB1503" s="35"/>
      <c r="AC1503" s="35"/>
      <c r="AD1503" s="35"/>
      <c r="AE1503" s="35"/>
      <c r="AR1503" s="203" t="s">
        <v>350</v>
      </c>
      <c r="AT1503" s="203" t="s">
        <v>152</v>
      </c>
      <c r="AU1503" s="203" t="s">
        <v>85</v>
      </c>
      <c r="AY1503" s="18" t="s">
        <v>150</v>
      </c>
      <c r="BE1503" s="204">
        <f>IF(N1503="základní",J1503,0)</f>
        <v>0</v>
      </c>
      <c r="BF1503" s="204">
        <f>IF(N1503="snížená",J1503,0)</f>
        <v>0</v>
      </c>
      <c r="BG1503" s="204">
        <f>IF(N1503="zákl. přenesená",J1503,0)</f>
        <v>0</v>
      </c>
      <c r="BH1503" s="204">
        <f>IF(N1503="sníž. přenesená",J1503,0)</f>
        <v>0</v>
      </c>
      <c r="BI1503" s="204">
        <f>IF(N1503="nulová",J1503,0)</f>
        <v>0</v>
      </c>
      <c r="BJ1503" s="18" t="s">
        <v>83</v>
      </c>
      <c r="BK1503" s="204">
        <f>ROUND(I1503*H1503,2)</f>
        <v>0</v>
      </c>
      <c r="BL1503" s="18" t="s">
        <v>350</v>
      </c>
      <c r="BM1503" s="203" t="s">
        <v>1953</v>
      </c>
    </row>
    <row r="1504" spans="1:65" s="2" customFormat="1" ht="29.25">
      <c r="A1504" s="35"/>
      <c r="B1504" s="36"/>
      <c r="C1504" s="37"/>
      <c r="D1504" s="205" t="s">
        <v>159</v>
      </c>
      <c r="E1504" s="37"/>
      <c r="F1504" s="206" t="s">
        <v>1954</v>
      </c>
      <c r="G1504" s="37"/>
      <c r="H1504" s="37"/>
      <c r="I1504" s="207"/>
      <c r="J1504" s="37"/>
      <c r="K1504" s="37"/>
      <c r="L1504" s="40"/>
      <c r="M1504" s="208"/>
      <c r="N1504" s="209"/>
      <c r="O1504" s="72"/>
      <c r="P1504" s="72"/>
      <c r="Q1504" s="72"/>
      <c r="R1504" s="72"/>
      <c r="S1504" s="72"/>
      <c r="T1504" s="73"/>
      <c r="U1504" s="35"/>
      <c r="V1504" s="35"/>
      <c r="W1504" s="35"/>
      <c r="X1504" s="35"/>
      <c r="Y1504" s="35"/>
      <c r="Z1504" s="35"/>
      <c r="AA1504" s="35"/>
      <c r="AB1504" s="35"/>
      <c r="AC1504" s="35"/>
      <c r="AD1504" s="35"/>
      <c r="AE1504" s="35"/>
      <c r="AT1504" s="18" t="s">
        <v>159</v>
      </c>
      <c r="AU1504" s="18" t="s">
        <v>85</v>
      </c>
    </row>
    <row r="1505" spans="1:65" s="2" customFormat="1" ht="33" customHeight="1">
      <c r="A1505" s="35"/>
      <c r="B1505" s="36"/>
      <c r="C1505" s="192" t="s">
        <v>1955</v>
      </c>
      <c r="D1505" s="192" t="s">
        <v>152</v>
      </c>
      <c r="E1505" s="193" t="s">
        <v>1956</v>
      </c>
      <c r="F1505" s="194" t="s">
        <v>1957</v>
      </c>
      <c r="G1505" s="195" t="s">
        <v>265</v>
      </c>
      <c r="H1505" s="196">
        <v>88.915999999999997</v>
      </c>
      <c r="I1505" s="197"/>
      <c r="J1505" s="198">
        <f>ROUND(I1505*H1505,2)</f>
        <v>0</v>
      </c>
      <c r="K1505" s="194" t="s">
        <v>156</v>
      </c>
      <c r="L1505" s="40"/>
      <c r="M1505" s="199" t="s">
        <v>1</v>
      </c>
      <c r="N1505" s="200" t="s">
        <v>41</v>
      </c>
      <c r="O1505" s="72"/>
      <c r="P1505" s="201">
        <f>O1505*H1505</f>
        <v>0</v>
      </c>
      <c r="Q1505" s="201">
        <v>2.5999999999999998E-4</v>
      </c>
      <c r="R1505" s="201">
        <f>Q1505*H1505</f>
        <v>2.3118159999999999E-2</v>
      </c>
      <c r="S1505" s="201">
        <v>0</v>
      </c>
      <c r="T1505" s="202">
        <f>S1505*H1505</f>
        <v>0</v>
      </c>
      <c r="U1505" s="35"/>
      <c r="V1505" s="35"/>
      <c r="W1505" s="35"/>
      <c r="X1505" s="35"/>
      <c r="Y1505" s="35"/>
      <c r="Z1505" s="35"/>
      <c r="AA1505" s="35"/>
      <c r="AB1505" s="35"/>
      <c r="AC1505" s="35"/>
      <c r="AD1505" s="35"/>
      <c r="AE1505" s="35"/>
      <c r="AR1505" s="203" t="s">
        <v>350</v>
      </c>
      <c r="AT1505" s="203" t="s">
        <v>152</v>
      </c>
      <c r="AU1505" s="203" t="s">
        <v>85</v>
      </c>
      <c r="AY1505" s="18" t="s">
        <v>150</v>
      </c>
      <c r="BE1505" s="204">
        <f>IF(N1505="základní",J1505,0)</f>
        <v>0</v>
      </c>
      <c r="BF1505" s="204">
        <f>IF(N1505="snížená",J1505,0)</f>
        <v>0</v>
      </c>
      <c r="BG1505" s="204">
        <f>IF(N1505="zákl. přenesená",J1505,0)</f>
        <v>0</v>
      </c>
      <c r="BH1505" s="204">
        <f>IF(N1505="sníž. přenesená",J1505,0)</f>
        <v>0</v>
      </c>
      <c r="BI1505" s="204">
        <f>IF(N1505="nulová",J1505,0)</f>
        <v>0</v>
      </c>
      <c r="BJ1505" s="18" t="s">
        <v>83</v>
      </c>
      <c r="BK1505" s="204">
        <f>ROUND(I1505*H1505,2)</f>
        <v>0</v>
      </c>
      <c r="BL1505" s="18" t="s">
        <v>350</v>
      </c>
      <c r="BM1505" s="203" t="s">
        <v>1958</v>
      </c>
    </row>
    <row r="1506" spans="1:65" s="2" customFormat="1" ht="29.25">
      <c r="A1506" s="35"/>
      <c r="B1506" s="36"/>
      <c r="C1506" s="37"/>
      <c r="D1506" s="205" t="s">
        <v>159</v>
      </c>
      <c r="E1506" s="37"/>
      <c r="F1506" s="206" t="s">
        <v>1959</v>
      </c>
      <c r="G1506" s="37"/>
      <c r="H1506" s="37"/>
      <c r="I1506" s="207"/>
      <c r="J1506" s="37"/>
      <c r="K1506" s="37"/>
      <c r="L1506" s="40"/>
      <c r="M1506" s="208"/>
      <c r="N1506" s="209"/>
      <c r="O1506" s="72"/>
      <c r="P1506" s="72"/>
      <c r="Q1506" s="72"/>
      <c r="R1506" s="72"/>
      <c r="S1506" s="72"/>
      <c r="T1506" s="73"/>
      <c r="U1506" s="35"/>
      <c r="V1506" s="35"/>
      <c r="W1506" s="35"/>
      <c r="X1506" s="35"/>
      <c r="Y1506" s="35"/>
      <c r="Z1506" s="35"/>
      <c r="AA1506" s="35"/>
      <c r="AB1506" s="35"/>
      <c r="AC1506" s="35"/>
      <c r="AD1506" s="35"/>
      <c r="AE1506" s="35"/>
      <c r="AT1506" s="18" t="s">
        <v>159</v>
      </c>
      <c r="AU1506" s="18" t="s">
        <v>85</v>
      </c>
    </row>
    <row r="1507" spans="1:65" s="12" customFormat="1" ht="22.9" customHeight="1">
      <c r="B1507" s="176"/>
      <c r="C1507" s="177"/>
      <c r="D1507" s="178" t="s">
        <v>75</v>
      </c>
      <c r="E1507" s="190" t="s">
        <v>1960</v>
      </c>
      <c r="F1507" s="190" t="s">
        <v>1961</v>
      </c>
      <c r="G1507" s="177"/>
      <c r="H1507" s="177"/>
      <c r="I1507" s="180"/>
      <c r="J1507" s="191">
        <f>BK1507</f>
        <v>0</v>
      </c>
      <c r="K1507" s="177"/>
      <c r="L1507" s="182"/>
      <c r="M1507" s="183"/>
      <c r="N1507" s="184"/>
      <c r="O1507" s="184"/>
      <c r="P1507" s="185">
        <f>SUM(P1508:P1520)</f>
        <v>0</v>
      </c>
      <c r="Q1507" s="184"/>
      <c r="R1507" s="185">
        <f>SUM(R1508:R1520)</f>
        <v>3.8285999999999997E-3</v>
      </c>
      <c r="S1507" s="184"/>
      <c r="T1507" s="186">
        <f>SUM(T1508:T1520)</f>
        <v>0</v>
      </c>
      <c r="AR1507" s="187" t="s">
        <v>85</v>
      </c>
      <c r="AT1507" s="188" t="s">
        <v>75</v>
      </c>
      <c r="AU1507" s="188" t="s">
        <v>83</v>
      </c>
      <c r="AY1507" s="187" t="s">
        <v>150</v>
      </c>
      <c r="BK1507" s="189">
        <f>SUM(BK1508:BK1520)</f>
        <v>0</v>
      </c>
    </row>
    <row r="1508" spans="1:65" s="2" customFormat="1" ht="16.5" customHeight="1">
      <c r="A1508" s="35"/>
      <c r="B1508" s="36"/>
      <c r="C1508" s="192" t="s">
        <v>1962</v>
      </c>
      <c r="D1508" s="192" t="s">
        <v>152</v>
      </c>
      <c r="E1508" s="193" t="s">
        <v>1963</v>
      </c>
      <c r="F1508" s="194" t="s">
        <v>1964</v>
      </c>
      <c r="G1508" s="195" t="s">
        <v>265</v>
      </c>
      <c r="H1508" s="196">
        <v>6.1950000000000003</v>
      </c>
      <c r="I1508" s="197"/>
      <c r="J1508" s="198">
        <f>ROUND(I1508*H1508,2)</f>
        <v>0</v>
      </c>
      <c r="K1508" s="194" t="s">
        <v>156</v>
      </c>
      <c r="L1508" s="40"/>
      <c r="M1508" s="199" t="s">
        <v>1</v>
      </c>
      <c r="N1508" s="200" t="s">
        <v>41</v>
      </c>
      <c r="O1508" s="72"/>
      <c r="P1508" s="201">
        <f>O1508*H1508</f>
        <v>0</v>
      </c>
      <c r="Q1508" s="201">
        <v>0</v>
      </c>
      <c r="R1508" s="201">
        <f>Q1508*H1508</f>
        <v>0</v>
      </c>
      <c r="S1508" s="201">
        <v>0</v>
      </c>
      <c r="T1508" s="202">
        <f>S1508*H1508</f>
        <v>0</v>
      </c>
      <c r="U1508" s="35"/>
      <c r="V1508" s="35"/>
      <c r="W1508" s="35"/>
      <c r="X1508" s="35"/>
      <c r="Y1508" s="35"/>
      <c r="Z1508" s="35"/>
      <c r="AA1508" s="35"/>
      <c r="AB1508" s="35"/>
      <c r="AC1508" s="35"/>
      <c r="AD1508" s="35"/>
      <c r="AE1508" s="35"/>
      <c r="AR1508" s="203" t="s">
        <v>350</v>
      </c>
      <c r="AT1508" s="203" t="s">
        <v>152</v>
      </c>
      <c r="AU1508" s="203" t="s">
        <v>85</v>
      </c>
      <c r="AY1508" s="18" t="s">
        <v>150</v>
      </c>
      <c r="BE1508" s="204">
        <f>IF(N1508="základní",J1508,0)</f>
        <v>0</v>
      </c>
      <c r="BF1508" s="204">
        <f>IF(N1508="snížená",J1508,0)</f>
        <v>0</v>
      </c>
      <c r="BG1508" s="204">
        <f>IF(N1508="zákl. přenesená",J1508,0)</f>
        <v>0</v>
      </c>
      <c r="BH1508" s="204">
        <f>IF(N1508="sníž. přenesená",J1508,0)</f>
        <v>0</v>
      </c>
      <c r="BI1508" s="204">
        <f>IF(N1508="nulová",J1508,0)</f>
        <v>0</v>
      </c>
      <c r="BJ1508" s="18" t="s">
        <v>83</v>
      </c>
      <c r="BK1508" s="204">
        <f>ROUND(I1508*H1508,2)</f>
        <v>0</v>
      </c>
      <c r="BL1508" s="18" t="s">
        <v>350</v>
      </c>
      <c r="BM1508" s="203" t="s">
        <v>1965</v>
      </c>
    </row>
    <row r="1509" spans="1:65" s="2" customFormat="1">
      <c r="A1509" s="35"/>
      <c r="B1509" s="36"/>
      <c r="C1509" s="37"/>
      <c r="D1509" s="205" t="s">
        <v>159</v>
      </c>
      <c r="E1509" s="37"/>
      <c r="F1509" s="206" t="s">
        <v>1966</v>
      </c>
      <c r="G1509" s="37"/>
      <c r="H1509" s="37"/>
      <c r="I1509" s="207"/>
      <c r="J1509" s="37"/>
      <c r="K1509" s="37"/>
      <c r="L1509" s="40"/>
      <c r="M1509" s="208"/>
      <c r="N1509" s="209"/>
      <c r="O1509" s="72"/>
      <c r="P1509" s="72"/>
      <c r="Q1509" s="72"/>
      <c r="R1509" s="72"/>
      <c r="S1509" s="72"/>
      <c r="T1509" s="73"/>
      <c r="U1509" s="35"/>
      <c r="V1509" s="35"/>
      <c r="W1509" s="35"/>
      <c r="X1509" s="35"/>
      <c r="Y1509" s="35"/>
      <c r="Z1509" s="35"/>
      <c r="AA1509" s="35"/>
      <c r="AB1509" s="35"/>
      <c r="AC1509" s="35"/>
      <c r="AD1509" s="35"/>
      <c r="AE1509" s="35"/>
      <c r="AT1509" s="18" t="s">
        <v>159</v>
      </c>
      <c r="AU1509" s="18" t="s">
        <v>85</v>
      </c>
    </row>
    <row r="1510" spans="1:65" s="13" customFormat="1">
      <c r="B1510" s="210"/>
      <c r="C1510" s="211"/>
      <c r="D1510" s="205" t="s">
        <v>161</v>
      </c>
      <c r="E1510" s="212" t="s">
        <v>1</v>
      </c>
      <c r="F1510" s="213" t="s">
        <v>1967</v>
      </c>
      <c r="G1510" s="211"/>
      <c r="H1510" s="214">
        <v>0.88500000000000001</v>
      </c>
      <c r="I1510" s="215"/>
      <c r="J1510" s="211"/>
      <c r="K1510" s="211"/>
      <c r="L1510" s="216"/>
      <c r="M1510" s="217"/>
      <c r="N1510" s="218"/>
      <c r="O1510" s="218"/>
      <c r="P1510" s="218"/>
      <c r="Q1510" s="218"/>
      <c r="R1510" s="218"/>
      <c r="S1510" s="218"/>
      <c r="T1510" s="219"/>
      <c r="AT1510" s="220" t="s">
        <v>161</v>
      </c>
      <c r="AU1510" s="220" t="s">
        <v>85</v>
      </c>
      <c r="AV1510" s="13" t="s">
        <v>85</v>
      </c>
      <c r="AW1510" s="13" t="s">
        <v>33</v>
      </c>
      <c r="AX1510" s="13" t="s">
        <v>76</v>
      </c>
      <c r="AY1510" s="220" t="s">
        <v>150</v>
      </c>
    </row>
    <row r="1511" spans="1:65" s="13" customFormat="1">
      <c r="B1511" s="210"/>
      <c r="C1511" s="211"/>
      <c r="D1511" s="205" t="s">
        <v>161</v>
      </c>
      <c r="E1511" s="212" t="s">
        <v>1</v>
      </c>
      <c r="F1511" s="213" t="s">
        <v>1968</v>
      </c>
      <c r="G1511" s="211"/>
      <c r="H1511" s="214">
        <v>5.31</v>
      </c>
      <c r="I1511" s="215"/>
      <c r="J1511" s="211"/>
      <c r="K1511" s="211"/>
      <c r="L1511" s="216"/>
      <c r="M1511" s="217"/>
      <c r="N1511" s="218"/>
      <c r="O1511" s="218"/>
      <c r="P1511" s="218"/>
      <c r="Q1511" s="218"/>
      <c r="R1511" s="218"/>
      <c r="S1511" s="218"/>
      <c r="T1511" s="219"/>
      <c r="AT1511" s="220" t="s">
        <v>161</v>
      </c>
      <c r="AU1511" s="220" t="s">
        <v>85</v>
      </c>
      <c r="AV1511" s="13" t="s">
        <v>85</v>
      </c>
      <c r="AW1511" s="13" t="s">
        <v>33</v>
      </c>
      <c r="AX1511" s="13" t="s">
        <v>76</v>
      </c>
      <c r="AY1511" s="220" t="s">
        <v>150</v>
      </c>
    </row>
    <row r="1512" spans="1:65" s="14" customFormat="1">
      <c r="B1512" s="221"/>
      <c r="C1512" s="222"/>
      <c r="D1512" s="205" t="s">
        <v>161</v>
      </c>
      <c r="E1512" s="223" t="s">
        <v>1</v>
      </c>
      <c r="F1512" s="224" t="s">
        <v>163</v>
      </c>
      <c r="G1512" s="222"/>
      <c r="H1512" s="225">
        <v>6.1950000000000003</v>
      </c>
      <c r="I1512" s="226"/>
      <c r="J1512" s="222"/>
      <c r="K1512" s="222"/>
      <c r="L1512" s="227"/>
      <c r="M1512" s="228"/>
      <c r="N1512" s="229"/>
      <c r="O1512" s="229"/>
      <c r="P1512" s="229"/>
      <c r="Q1512" s="229"/>
      <c r="R1512" s="229"/>
      <c r="S1512" s="229"/>
      <c r="T1512" s="230"/>
      <c r="AT1512" s="231" t="s">
        <v>161</v>
      </c>
      <c r="AU1512" s="231" t="s">
        <v>85</v>
      </c>
      <c r="AV1512" s="14" t="s">
        <v>157</v>
      </c>
      <c r="AW1512" s="14" t="s">
        <v>33</v>
      </c>
      <c r="AX1512" s="14" t="s">
        <v>83</v>
      </c>
      <c r="AY1512" s="231" t="s">
        <v>150</v>
      </c>
    </row>
    <row r="1513" spans="1:65" s="2" customFormat="1" ht="16.5" customHeight="1">
      <c r="A1513" s="35"/>
      <c r="B1513" s="36"/>
      <c r="C1513" s="246" t="s">
        <v>1969</v>
      </c>
      <c r="D1513" s="246" t="s">
        <v>289</v>
      </c>
      <c r="E1513" s="247" t="s">
        <v>1970</v>
      </c>
      <c r="F1513" s="248" t="s">
        <v>1971</v>
      </c>
      <c r="G1513" s="249" t="s">
        <v>265</v>
      </c>
      <c r="H1513" s="250">
        <v>6.3810000000000002</v>
      </c>
      <c r="I1513" s="251"/>
      <c r="J1513" s="252">
        <f>ROUND(I1513*H1513,2)</f>
        <v>0</v>
      </c>
      <c r="K1513" s="248" t="s">
        <v>156</v>
      </c>
      <c r="L1513" s="253"/>
      <c r="M1513" s="254" t="s">
        <v>1</v>
      </c>
      <c r="N1513" s="255" t="s">
        <v>41</v>
      </c>
      <c r="O1513" s="72"/>
      <c r="P1513" s="201">
        <f>O1513*H1513</f>
        <v>0</v>
      </c>
      <c r="Q1513" s="201">
        <v>5.9999999999999995E-4</v>
      </c>
      <c r="R1513" s="201">
        <f>Q1513*H1513</f>
        <v>3.8285999999999997E-3</v>
      </c>
      <c r="S1513" s="201">
        <v>0</v>
      </c>
      <c r="T1513" s="202">
        <f>S1513*H1513</f>
        <v>0</v>
      </c>
      <c r="U1513" s="35"/>
      <c r="V1513" s="35"/>
      <c r="W1513" s="35"/>
      <c r="X1513" s="35"/>
      <c r="Y1513" s="35"/>
      <c r="Z1513" s="35"/>
      <c r="AA1513" s="35"/>
      <c r="AB1513" s="35"/>
      <c r="AC1513" s="35"/>
      <c r="AD1513" s="35"/>
      <c r="AE1513" s="35"/>
      <c r="AR1513" s="203" t="s">
        <v>475</v>
      </c>
      <c r="AT1513" s="203" t="s">
        <v>289</v>
      </c>
      <c r="AU1513" s="203" t="s">
        <v>85</v>
      </c>
      <c r="AY1513" s="18" t="s">
        <v>150</v>
      </c>
      <c r="BE1513" s="204">
        <f>IF(N1513="základní",J1513,0)</f>
        <v>0</v>
      </c>
      <c r="BF1513" s="204">
        <f>IF(N1513="snížená",J1513,0)</f>
        <v>0</v>
      </c>
      <c r="BG1513" s="204">
        <f>IF(N1513="zákl. přenesená",J1513,0)</f>
        <v>0</v>
      </c>
      <c r="BH1513" s="204">
        <f>IF(N1513="sníž. přenesená",J1513,0)</f>
        <v>0</v>
      </c>
      <c r="BI1513" s="204">
        <f>IF(N1513="nulová",J1513,0)</f>
        <v>0</v>
      </c>
      <c r="BJ1513" s="18" t="s">
        <v>83</v>
      </c>
      <c r="BK1513" s="204">
        <f>ROUND(I1513*H1513,2)</f>
        <v>0</v>
      </c>
      <c r="BL1513" s="18" t="s">
        <v>350</v>
      </c>
      <c r="BM1513" s="203" t="s">
        <v>1972</v>
      </c>
    </row>
    <row r="1514" spans="1:65" s="2" customFormat="1">
      <c r="A1514" s="35"/>
      <c r="B1514" s="36"/>
      <c r="C1514" s="37"/>
      <c r="D1514" s="205" t="s">
        <v>159</v>
      </c>
      <c r="E1514" s="37"/>
      <c r="F1514" s="206" t="s">
        <v>1971</v>
      </c>
      <c r="G1514" s="37"/>
      <c r="H1514" s="37"/>
      <c r="I1514" s="207"/>
      <c r="J1514" s="37"/>
      <c r="K1514" s="37"/>
      <c r="L1514" s="40"/>
      <c r="M1514" s="208"/>
      <c r="N1514" s="209"/>
      <c r="O1514" s="72"/>
      <c r="P1514" s="72"/>
      <c r="Q1514" s="72"/>
      <c r="R1514" s="72"/>
      <c r="S1514" s="72"/>
      <c r="T1514" s="73"/>
      <c r="U1514" s="35"/>
      <c r="V1514" s="35"/>
      <c r="W1514" s="35"/>
      <c r="X1514" s="35"/>
      <c r="Y1514" s="35"/>
      <c r="Z1514" s="35"/>
      <c r="AA1514" s="35"/>
      <c r="AB1514" s="35"/>
      <c r="AC1514" s="35"/>
      <c r="AD1514" s="35"/>
      <c r="AE1514" s="35"/>
      <c r="AT1514" s="18" t="s">
        <v>159</v>
      </c>
      <c r="AU1514" s="18" t="s">
        <v>85</v>
      </c>
    </row>
    <row r="1515" spans="1:65" s="13" customFormat="1">
      <c r="B1515" s="210"/>
      <c r="C1515" s="211"/>
      <c r="D1515" s="205" t="s">
        <v>161</v>
      </c>
      <c r="E1515" s="212" t="s">
        <v>1</v>
      </c>
      <c r="F1515" s="213" t="s">
        <v>1973</v>
      </c>
      <c r="G1515" s="211"/>
      <c r="H1515" s="214">
        <v>6.3810000000000002</v>
      </c>
      <c r="I1515" s="215"/>
      <c r="J1515" s="211"/>
      <c r="K1515" s="211"/>
      <c r="L1515" s="216"/>
      <c r="M1515" s="217"/>
      <c r="N1515" s="218"/>
      <c r="O1515" s="218"/>
      <c r="P1515" s="218"/>
      <c r="Q1515" s="218"/>
      <c r="R1515" s="218"/>
      <c r="S1515" s="218"/>
      <c r="T1515" s="219"/>
      <c r="AT1515" s="220" t="s">
        <v>161</v>
      </c>
      <c r="AU1515" s="220" t="s">
        <v>85</v>
      </c>
      <c r="AV1515" s="13" t="s">
        <v>85</v>
      </c>
      <c r="AW1515" s="13" t="s">
        <v>33</v>
      </c>
      <c r="AX1515" s="13" t="s">
        <v>76</v>
      </c>
      <c r="AY1515" s="220" t="s">
        <v>150</v>
      </c>
    </row>
    <row r="1516" spans="1:65" s="14" customFormat="1">
      <c r="B1516" s="221"/>
      <c r="C1516" s="222"/>
      <c r="D1516" s="205" t="s">
        <v>161</v>
      </c>
      <c r="E1516" s="223" t="s">
        <v>1</v>
      </c>
      <c r="F1516" s="224" t="s">
        <v>163</v>
      </c>
      <c r="G1516" s="222"/>
      <c r="H1516" s="225">
        <v>6.3810000000000002</v>
      </c>
      <c r="I1516" s="226"/>
      <c r="J1516" s="222"/>
      <c r="K1516" s="222"/>
      <c r="L1516" s="227"/>
      <c r="M1516" s="228"/>
      <c r="N1516" s="229"/>
      <c r="O1516" s="229"/>
      <c r="P1516" s="229"/>
      <c r="Q1516" s="229"/>
      <c r="R1516" s="229"/>
      <c r="S1516" s="229"/>
      <c r="T1516" s="230"/>
      <c r="AT1516" s="231" t="s">
        <v>161</v>
      </c>
      <c r="AU1516" s="231" t="s">
        <v>85</v>
      </c>
      <c r="AV1516" s="14" t="s">
        <v>157</v>
      </c>
      <c r="AW1516" s="14" t="s">
        <v>33</v>
      </c>
      <c r="AX1516" s="14" t="s">
        <v>83</v>
      </c>
      <c r="AY1516" s="231" t="s">
        <v>150</v>
      </c>
    </row>
    <row r="1517" spans="1:65" s="2" customFormat="1" ht="24.2" customHeight="1">
      <c r="A1517" s="35"/>
      <c r="B1517" s="36"/>
      <c r="C1517" s="192" t="s">
        <v>1974</v>
      </c>
      <c r="D1517" s="192" t="s">
        <v>152</v>
      </c>
      <c r="E1517" s="193" t="s">
        <v>1975</v>
      </c>
      <c r="F1517" s="194" t="s">
        <v>1976</v>
      </c>
      <c r="G1517" s="195" t="s">
        <v>171</v>
      </c>
      <c r="H1517" s="196">
        <v>4.0000000000000001E-3</v>
      </c>
      <c r="I1517" s="197"/>
      <c r="J1517" s="198">
        <f>ROUND(I1517*H1517,2)</f>
        <v>0</v>
      </c>
      <c r="K1517" s="194" t="s">
        <v>156</v>
      </c>
      <c r="L1517" s="40"/>
      <c r="M1517" s="199" t="s">
        <v>1</v>
      </c>
      <c r="N1517" s="200" t="s">
        <v>41</v>
      </c>
      <c r="O1517" s="72"/>
      <c r="P1517" s="201">
        <f>O1517*H1517</f>
        <v>0</v>
      </c>
      <c r="Q1517" s="201">
        <v>0</v>
      </c>
      <c r="R1517" s="201">
        <f>Q1517*H1517</f>
        <v>0</v>
      </c>
      <c r="S1517" s="201">
        <v>0</v>
      </c>
      <c r="T1517" s="202">
        <f>S1517*H1517</f>
        <v>0</v>
      </c>
      <c r="U1517" s="35"/>
      <c r="V1517" s="35"/>
      <c r="W1517" s="35"/>
      <c r="X1517" s="35"/>
      <c r="Y1517" s="35"/>
      <c r="Z1517" s="35"/>
      <c r="AA1517" s="35"/>
      <c r="AB1517" s="35"/>
      <c r="AC1517" s="35"/>
      <c r="AD1517" s="35"/>
      <c r="AE1517" s="35"/>
      <c r="AR1517" s="203" t="s">
        <v>350</v>
      </c>
      <c r="AT1517" s="203" t="s">
        <v>152</v>
      </c>
      <c r="AU1517" s="203" t="s">
        <v>85</v>
      </c>
      <c r="AY1517" s="18" t="s">
        <v>150</v>
      </c>
      <c r="BE1517" s="204">
        <f>IF(N1517="základní",J1517,0)</f>
        <v>0</v>
      </c>
      <c r="BF1517" s="204">
        <f>IF(N1517="snížená",J1517,0)</f>
        <v>0</v>
      </c>
      <c r="BG1517" s="204">
        <f>IF(N1517="zákl. přenesená",J1517,0)</f>
        <v>0</v>
      </c>
      <c r="BH1517" s="204">
        <f>IF(N1517="sníž. přenesená",J1517,0)</f>
        <v>0</v>
      </c>
      <c r="BI1517" s="204">
        <f>IF(N1517="nulová",J1517,0)</f>
        <v>0</v>
      </c>
      <c r="BJ1517" s="18" t="s">
        <v>83</v>
      </c>
      <c r="BK1517" s="204">
        <f>ROUND(I1517*H1517,2)</f>
        <v>0</v>
      </c>
      <c r="BL1517" s="18" t="s">
        <v>350</v>
      </c>
      <c r="BM1517" s="203" t="s">
        <v>1977</v>
      </c>
    </row>
    <row r="1518" spans="1:65" s="2" customFormat="1" ht="29.25">
      <c r="A1518" s="35"/>
      <c r="B1518" s="36"/>
      <c r="C1518" s="37"/>
      <c r="D1518" s="205" t="s">
        <v>159</v>
      </c>
      <c r="E1518" s="37"/>
      <c r="F1518" s="206" t="s">
        <v>1978</v>
      </c>
      <c r="G1518" s="37"/>
      <c r="H1518" s="37"/>
      <c r="I1518" s="207"/>
      <c r="J1518" s="37"/>
      <c r="K1518" s="37"/>
      <c r="L1518" s="40"/>
      <c r="M1518" s="208"/>
      <c r="N1518" s="209"/>
      <c r="O1518" s="72"/>
      <c r="P1518" s="72"/>
      <c r="Q1518" s="72"/>
      <c r="R1518" s="72"/>
      <c r="S1518" s="72"/>
      <c r="T1518" s="73"/>
      <c r="U1518" s="35"/>
      <c r="V1518" s="35"/>
      <c r="W1518" s="35"/>
      <c r="X1518" s="35"/>
      <c r="Y1518" s="35"/>
      <c r="Z1518" s="35"/>
      <c r="AA1518" s="35"/>
      <c r="AB1518" s="35"/>
      <c r="AC1518" s="35"/>
      <c r="AD1518" s="35"/>
      <c r="AE1518" s="35"/>
      <c r="AT1518" s="18" t="s">
        <v>159</v>
      </c>
      <c r="AU1518" s="18" t="s">
        <v>85</v>
      </c>
    </row>
    <row r="1519" spans="1:65" s="2" customFormat="1" ht="24.2" customHeight="1">
      <c r="A1519" s="35"/>
      <c r="B1519" s="36"/>
      <c r="C1519" s="192" t="s">
        <v>1979</v>
      </c>
      <c r="D1519" s="192" t="s">
        <v>152</v>
      </c>
      <c r="E1519" s="193" t="s">
        <v>1980</v>
      </c>
      <c r="F1519" s="194" t="s">
        <v>1981</v>
      </c>
      <c r="G1519" s="195" t="s">
        <v>171</v>
      </c>
      <c r="H1519" s="196">
        <v>4.0000000000000001E-3</v>
      </c>
      <c r="I1519" s="197"/>
      <c r="J1519" s="198">
        <f>ROUND(I1519*H1519,2)</f>
        <v>0</v>
      </c>
      <c r="K1519" s="194" t="s">
        <v>156</v>
      </c>
      <c r="L1519" s="40"/>
      <c r="M1519" s="199" t="s">
        <v>1</v>
      </c>
      <c r="N1519" s="200" t="s">
        <v>41</v>
      </c>
      <c r="O1519" s="72"/>
      <c r="P1519" s="201">
        <f>O1519*H1519</f>
        <v>0</v>
      </c>
      <c r="Q1519" s="201">
        <v>0</v>
      </c>
      <c r="R1519" s="201">
        <f>Q1519*H1519</f>
        <v>0</v>
      </c>
      <c r="S1519" s="201">
        <v>0</v>
      </c>
      <c r="T1519" s="202">
        <f>S1519*H1519</f>
        <v>0</v>
      </c>
      <c r="U1519" s="35"/>
      <c r="V1519" s="35"/>
      <c r="W1519" s="35"/>
      <c r="X1519" s="35"/>
      <c r="Y1519" s="35"/>
      <c r="Z1519" s="35"/>
      <c r="AA1519" s="35"/>
      <c r="AB1519" s="35"/>
      <c r="AC1519" s="35"/>
      <c r="AD1519" s="35"/>
      <c r="AE1519" s="35"/>
      <c r="AR1519" s="203" t="s">
        <v>350</v>
      </c>
      <c r="AT1519" s="203" t="s">
        <v>152</v>
      </c>
      <c r="AU1519" s="203" t="s">
        <v>85</v>
      </c>
      <c r="AY1519" s="18" t="s">
        <v>150</v>
      </c>
      <c r="BE1519" s="204">
        <f>IF(N1519="základní",J1519,0)</f>
        <v>0</v>
      </c>
      <c r="BF1519" s="204">
        <f>IF(N1519="snížená",J1519,0)</f>
        <v>0</v>
      </c>
      <c r="BG1519" s="204">
        <f>IF(N1519="zákl. přenesená",J1519,0)</f>
        <v>0</v>
      </c>
      <c r="BH1519" s="204">
        <f>IF(N1519="sníž. přenesená",J1519,0)</f>
        <v>0</v>
      </c>
      <c r="BI1519" s="204">
        <f>IF(N1519="nulová",J1519,0)</f>
        <v>0</v>
      </c>
      <c r="BJ1519" s="18" t="s">
        <v>83</v>
      </c>
      <c r="BK1519" s="204">
        <f>ROUND(I1519*H1519,2)</f>
        <v>0</v>
      </c>
      <c r="BL1519" s="18" t="s">
        <v>350</v>
      </c>
      <c r="BM1519" s="203" t="s">
        <v>1982</v>
      </c>
    </row>
    <row r="1520" spans="1:65" s="2" customFormat="1" ht="29.25">
      <c r="A1520" s="35"/>
      <c r="B1520" s="36"/>
      <c r="C1520" s="37"/>
      <c r="D1520" s="205" t="s">
        <v>159</v>
      </c>
      <c r="E1520" s="37"/>
      <c r="F1520" s="206" t="s">
        <v>1983</v>
      </c>
      <c r="G1520" s="37"/>
      <c r="H1520" s="37"/>
      <c r="I1520" s="207"/>
      <c r="J1520" s="37"/>
      <c r="K1520" s="37"/>
      <c r="L1520" s="40"/>
      <c r="M1520" s="208"/>
      <c r="N1520" s="209"/>
      <c r="O1520" s="72"/>
      <c r="P1520" s="72"/>
      <c r="Q1520" s="72"/>
      <c r="R1520" s="72"/>
      <c r="S1520" s="72"/>
      <c r="T1520" s="73"/>
      <c r="U1520" s="35"/>
      <c r="V1520" s="35"/>
      <c r="W1520" s="35"/>
      <c r="X1520" s="35"/>
      <c r="Y1520" s="35"/>
      <c r="Z1520" s="35"/>
      <c r="AA1520" s="35"/>
      <c r="AB1520" s="35"/>
      <c r="AC1520" s="35"/>
      <c r="AD1520" s="35"/>
      <c r="AE1520" s="35"/>
      <c r="AT1520" s="18" t="s">
        <v>159</v>
      </c>
      <c r="AU1520" s="18" t="s">
        <v>85</v>
      </c>
    </row>
    <row r="1521" spans="1:65" s="12" customFormat="1" ht="25.9" customHeight="1">
      <c r="B1521" s="176"/>
      <c r="C1521" s="177"/>
      <c r="D1521" s="178" t="s">
        <v>75</v>
      </c>
      <c r="E1521" s="179" t="s">
        <v>289</v>
      </c>
      <c r="F1521" s="179" t="s">
        <v>1984</v>
      </c>
      <c r="G1521" s="177"/>
      <c r="H1521" s="177"/>
      <c r="I1521" s="180"/>
      <c r="J1521" s="181">
        <f>BK1521</f>
        <v>0</v>
      </c>
      <c r="K1521" s="177"/>
      <c r="L1521" s="182"/>
      <c r="M1521" s="183"/>
      <c r="N1521" s="184"/>
      <c r="O1521" s="184"/>
      <c r="P1521" s="185">
        <f>P1522</f>
        <v>0</v>
      </c>
      <c r="Q1521" s="184"/>
      <c r="R1521" s="185">
        <f>R1522</f>
        <v>3.0177</v>
      </c>
      <c r="S1521" s="184"/>
      <c r="T1521" s="186">
        <f>T1522</f>
        <v>0</v>
      </c>
      <c r="AR1521" s="187" t="s">
        <v>102</v>
      </c>
      <c r="AT1521" s="188" t="s">
        <v>75</v>
      </c>
      <c r="AU1521" s="188" t="s">
        <v>76</v>
      </c>
      <c r="AY1521" s="187" t="s">
        <v>150</v>
      </c>
      <c r="BK1521" s="189">
        <f>BK1522</f>
        <v>0</v>
      </c>
    </row>
    <row r="1522" spans="1:65" s="12" customFormat="1" ht="22.9" customHeight="1">
      <c r="B1522" s="176"/>
      <c r="C1522" s="177"/>
      <c r="D1522" s="178" t="s">
        <v>75</v>
      </c>
      <c r="E1522" s="190" t="s">
        <v>1985</v>
      </c>
      <c r="F1522" s="190" t="s">
        <v>1986</v>
      </c>
      <c r="G1522" s="177"/>
      <c r="H1522" s="177"/>
      <c r="I1522" s="180"/>
      <c r="J1522" s="191">
        <f>BK1522</f>
        <v>0</v>
      </c>
      <c r="K1522" s="177"/>
      <c r="L1522" s="182"/>
      <c r="M1522" s="183"/>
      <c r="N1522" s="184"/>
      <c r="O1522" s="184"/>
      <c r="P1522" s="185">
        <f>SUM(P1523:P1532)</f>
        <v>0</v>
      </c>
      <c r="Q1522" s="184"/>
      <c r="R1522" s="185">
        <f>SUM(R1523:R1532)</f>
        <v>3.0177</v>
      </c>
      <c r="S1522" s="184"/>
      <c r="T1522" s="186">
        <f>SUM(T1523:T1532)</f>
        <v>0</v>
      </c>
      <c r="AR1522" s="187" t="s">
        <v>102</v>
      </c>
      <c r="AT1522" s="188" t="s">
        <v>75</v>
      </c>
      <c r="AU1522" s="188" t="s">
        <v>83</v>
      </c>
      <c r="AY1522" s="187" t="s">
        <v>150</v>
      </c>
      <c r="BK1522" s="189">
        <f>SUM(BK1523:BK1532)</f>
        <v>0</v>
      </c>
    </row>
    <row r="1523" spans="1:65" s="2" customFormat="1" ht="33" customHeight="1">
      <c r="A1523" s="35"/>
      <c r="B1523" s="36"/>
      <c r="C1523" s="192" t="s">
        <v>1987</v>
      </c>
      <c r="D1523" s="192" t="s">
        <v>152</v>
      </c>
      <c r="E1523" s="193" t="s">
        <v>1988</v>
      </c>
      <c r="F1523" s="194" t="s">
        <v>1989</v>
      </c>
      <c r="G1523" s="195" t="s">
        <v>363</v>
      </c>
      <c r="H1523" s="196">
        <v>23.95</v>
      </c>
      <c r="I1523" s="197"/>
      <c r="J1523" s="198">
        <f>ROUND(I1523*H1523,2)</f>
        <v>0</v>
      </c>
      <c r="K1523" s="194" t="s">
        <v>156</v>
      </c>
      <c r="L1523" s="40"/>
      <c r="M1523" s="199" t="s">
        <v>1</v>
      </c>
      <c r="N1523" s="200" t="s">
        <v>41</v>
      </c>
      <c r="O1523" s="72"/>
      <c r="P1523" s="201">
        <f>O1523*H1523</f>
        <v>0</v>
      </c>
      <c r="Q1523" s="201">
        <v>0</v>
      </c>
      <c r="R1523" s="201">
        <f>Q1523*H1523</f>
        <v>0</v>
      </c>
      <c r="S1523" s="201">
        <v>0</v>
      </c>
      <c r="T1523" s="202">
        <f>S1523*H1523</f>
        <v>0</v>
      </c>
      <c r="U1523" s="35"/>
      <c r="V1523" s="35"/>
      <c r="W1523" s="35"/>
      <c r="X1523" s="35"/>
      <c r="Y1523" s="35"/>
      <c r="Z1523" s="35"/>
      <c r="AA1523" s="35"/>
      <c r="AB1523" s="35"/>
      <c r="AC1523" s="35"/>
      <c r="AD1523" s="35"/>
      <c r="AE1523" s="35"/>
      <c r="AR1523" s="203" t="s">
        <v>485</v>
      </c>
      <c r="AT1523" s="203" t="s">
        <v>152</v>
      </c>
      <c r="AU1523" s="203" t="s">
        <v>85</v>
      </c>
      <c r="AY1523" s="18" t="s">
        <v>150</v>
      </c>
      <c r="BE1523" s="204">
        <f>IF(N1523="základní",J1523,0)</f>
        <v>0</v>
      </c>
      <c r="BF1523" s="204">
        <f>IF(N1523="snížená",J1523,0)</f>
        <v>0</v>
      </c>
      <c r="BG1523" s="204">
        <f>IF(N1523="zákl. přenesená",J1523,0)</f>
        <v>0</v>
      </c>
      <c r="BH1523" s="204">
        <f>IF(N1523="sníž. přenesená",J1523,0)</f>
        <v>0</v>
      </c>
      <c r="BI1523" s="204">
        <f>IF(N1523="nulová",J1523,0)</f>
        <v>0</v>
      </c>
      <c r="BJ1523" s="18" t="s">
        <v>83</v>
      </c>
      <c r="BK1523" s="204">
        <f>ROUND(I1523*H1523,2)</f>
        <v>0</v>
      </c>
      <c r="BL1523" s="18" t="s">
        <v>485</v>
      </c>
      <c r="BM1523" s="203" t="s">
        <v>1990</v>
      </c>
    </row>
    <row r="1524" spans="1:65" s="2" customFormat="1" ht="29.25">
      <c r="A1524" s="35"/>
      <c r="B1524" s="36"/>
      <c r="C1524" s="37"/>
      <c r="D1524" s="205" t="s">
        <v>159</v>
      </c>
      <c r="E1524" s="37"/>
      <c r="F1524" s="206" t="s">
        <v>1991</v>
      </c>
      <c r="G1524" s="37"/>
      <c r="H1524" s="37"/>
      <c r="I1524" s="207"/>
      <c r="J1524" s="37"/>
      <c r="K1524" s="37"/>
      <c r="L1524" s="40"/>
      <c r="M1524" s="208"/>
      <c r="N1524" s="209"/>
      <c r="O1524" s="72"/>
      <c r="P1524" s="72"/>
      <c r="Q1524" s="72"/>
      <c r="R1524" s="72"/>
      <c r="S1524" s="72"/>
      <c r="T1524" s="73"/>
      <c r="U1524" s="35"/>
      <c r="V1524" s="35"/>
      <c r="W1524" s="35"/>
      <c r="X1524" s="35"/>
      <c r="Y1524" s="35"/>
      <c r="Z1524" s="35"/>
      <c r="AA1524" s="35"/>
      <c r="AB1524" s="35"/>
      <c r="AC1524" s="35"/>
      <c r="AD1524" s="35"/>
      <c r="AE1524" s="35"/>
      <c r="AT1524" s="18" t="s">
        <v>159</v>
      </c>
      <c r="AU1524" s="18" t="s">
        <v>85</v>
      </c>
    </row>
    <row r="1525" spans="1:65" s="13" customFormat="1">
      <c r="B1525" s="210"/>
      <c r="C1525" s="211"/>
      <c r="D1525" s="205" t="s">
        <v>161</v>
      </c>
      <c r="E1525" s="212" t="s">
        <v>1</v>
      </c>
      <c r="F1525" s="213" t="s">
        <v>1992</v>
      </c>
      <c r="G1525" s="211"/>
      <c r="H1525" s="214">
        <v>23.95</v>
      </c>
      <c r="I1525" s="215"/>
      <c r="J1525" s="211"/>
      <c r="K1525" s="211"/>
      <c r="L1525" s="216"/>
      <c r="M1525" s="217"/>
      <c r="N1525" s="218"/>
      <c r="O1525" s="218"/>
      <c r="P1525" s="218"/>
      <c r="Q1525" s="218"/>
      <c r="R1525" s="218"/>
      <c r="S1525" s="218"/>
      <c r="T1525" s="219"/>
      <c r="AT1525" s="220" t="s">
        <v>161</v>
      </c>
      <c r="AU1525" s="220" t="s">
        <v>85</v>
      </c>
      <c r="AV1525" s="13" t="s">
        <v>85</v>
      </c>
      <c r="AW1525" s="13" t="s">
        <v>33</v>
      </c>
      <c r="AX1525" s="13" t="s">
        <v>76</v>
      </c>
      <c r="AY1525" s="220" t="s">
        <v>150</v>
      </c>
    </row>
    <row r="1526" spans="1:65" s="14" customFormat="1">
      <c r="B1526" s="221"/>
      <c r="C1526" s="222"/>
      <c r="D1526" s="205" t="s">
        <v>161</v>
      </c>
      <c r="E1526" s="223" t="s">
        <v>1</v>
      </c>
      <c r="F1526" s="224" t="s">
        <v>163</v>
      </c>
      <c r="G1526" s="222"/>
      <c r="H1526" s="225">
        <v>23.95</v>
      </c>
      <c r="I1526" s="226"/>
      <c r="J1526" s="222"/>
      <c r="K1526" s="222"/>
      <c r="L1526" s="227"/>
      <c r="M1526" s="228"/>
      <c r="N1526" s="229"/>
      <c r="O1526" s="229"/>
      <c r="P1526" s="229"/>
      <c r="Q1526" s="229"/>
      <c r="R1526" s="229"/>
      <c r="S1526" s="229"/>
      <c r="T1526" s="230"/>
      <c r="AT1526" s="231" t="s">
        <v>161</v>
      </c>
      <c r="AU1526" s="231" t="s">
        <v>85</v>
      </c>
      <c r="AV1526" s="14" t="s">
        <v>157</v>
      </c>
      <c r="AW1526" s="14" t="s">
        <v>33</v>
      </c>
      <c r="AX1526" s="14" t="s">
        <v>83</v>
      </c>
      <c r="AY1526" s="231" t="s">
        <v>150</v>
      </c>
    </row>
    <row r="1527" spans="1:65" s="2" customFormat="1" ht="16.5" customHeight="1">
      <c r="A1527" s="35"/>
      <c r="B1527" s="36"/>
      <c r="C1527" s="246" t="s">
        <v>1993</v>
      </c>
      <c r="D1527" s="246" t="s">
        <v>289</v>
      </c>
      <c r="E1527" s="247" t="s">
        <v>1994</v>
      </c>
      <c r="F1527" s="248" t="s">
        <v>1995</v>
      </c>
      <c r="G1527" s="249" t="s">
        <v>363</v>
      </c>
      <c r="H1527" s="250">
        <v>23.95</v>
      </c>
      <c r="I1527" s="251"/>
      <c r="J1527" s="252">
        <f>ROUND(I1527*H1527,2)</f>
        <v>0</v>
      </c>
      <c r="K1527" s="248" t="s">
        <v>156</v>
      </c>
      <c r="L1527" s="253"/>
      <c r="M1527" s="254" t="s">
        <v>1</v>
      </c>
      <c r="N1527" s="255" t="s">
        <v>41</v>
      </c>
      <c r="O1527" s="72"/>
      <c r="P1527" s="201">
        <f>O1527*H1527</f>
        <v>0</v>
      </c>
      <c r="Q1527" s="201">
        <v>9.4E-2</v>
      </c>
      <c r="R1527" s="201">
        <f>Q1527*H1527</f>
        <v>2.2513000000000001</v>
      </c>
      <c r="S1527" s="201">
        <v>0</v>
      </c>
      <c r="T1527" s="202">
        <f>S1527*H1527</f>
        <v>0</v>
      </c>
      <c r="U1527" s="35"/>
      <c r="V1527" s="35"/>
      <c r="W1527" s="35"/>
      <c r="X1527" s="35"/>
      <c r="Y1527" s="35"/>
      <c r="Z1527" s="35"/>
      <c r="AA1527" s="35"/>
      <c r="AB1527" s="35"/>
      <c r="AC1527" s="35"/>
      <c r="AD1527" s="35"/>
      <c r="AE1527" s="35"/>
      <c r="AR1527" s="203" t="s">
        <v>1930</v>
      </c>
      <c r="AT1527" s="203" t="s">
        <v>289</v>
      </c>
      <c r="AU1527" s="203" t="s">
        <v>85</v>
      </c>
      <c r="AY1527" s="18" t="s">
        <v>150</v>
      </c>
      <c r="BE1527" s="204">
        <f>IF(N1527="základní",J1527,0)</f>
        <v>0</v>
      </c>
      <c r="BF1527" s="204">
        <f>IF(N1527="snížená",J1527,0)</f>
        <v>0</v>
      </c>
      <c r="BG1527" s="204">
        <f>IF(N1527="zákl. přenesená",J1527,0)</f>
        <v>0</v>
      </c>
      <c r="BH1527" s="204">
        <f>IF(N1527="sníž. přenesená",J1527,0)</f>
        <v>0</v>
      </c>
      <c r="BI1527" s="204">
        <f>IF(N1527="nulová",J1527,0)</f>
        <v>0</v>
      </c>
      <c r="BJ1527" s="18" t="s">
        <v>83</v>
      </c>
      <c r="BK1527" s="204">
        <f>ROUND(I1527*H1527,2)</f>
        <v>0</v>
      </c>
      <c r="BL1527" s="18" t="s">
        <v>485</v>
      </c>
      <c r="BM1527" s="203" t="s">
        <v>1996</v>
      </c>
    </row>
    <row r="1528" spans="1:65" s="2" customFormat="1">
      <c r="A1528" s="35"/>
      <c r="B1528" s="36"/>
      <c r="C1528" s="37"/>
      <c r="D1528" s="205" t="s">
        <v>159</v>
      </c>
      <c r="E1528" s="37"/>
      <c r="F1528" s="206" t="s">
        <v>1995</v>
      </c>
      <c r="G1528" s="37"/>
      <c r="H1528" s="37"/>
      <c r="I1528" s="207"/>
      <c r="J1528" s="37"/>
      <c r="K1528" s="37"/>
      <c r="L1528" s="40"/>
      <c r="M1528" s="208"/>
      <c r="N1528" s="209"/>
      <c r="O1528" s="72"/>
      <c r="P1528" s="72"/>
      <c r="Q1528" s="72"/>
      <c r="R1528" s="72"/>
      <c r="S1528" s="72"/>
      <c r="T1528" s="73"/>
      <c r="U1528" s="35"/>
      <c r="V1528" s="35"/>
      <c r="W1528" s="35"/>
      <c r="X1528" s="35"/>
      <c r="Y1528" s="35"/>
      <c r="Z1528" s="35"/>
      <c r="AA1528" s="35"/>
      <c r="AB1528" s="35"/>
      <c r="AC1528" s="35"/>
      <c r="AD1528" s="35"/>
      <c r="AE1528" s="35"/>
      <c r="AT1528" s="18" t="s">
        <v>159</v>
      </c>
      <c r="AU1528" s="18" t="s">
        <v>85</v>
      </c>
    </row>
    <row r="1529" spans="1:65" s="2" customFormat="1" ht="21.75" customHeight="1">
      <c r="A1529" s="35"/>
      <c r="B1529" s="36"/>
      <c r="C1529" s="246" t="s">
        <v>1997</v>
      </c>
      <c r="D1529" s="246" t="s">
        <v>289</v>
      </c>
      <c r="E1529" s="247" t="s">
        <v>1998</v>
      </c>
      <c r="F1529" s="248" t="s">
        <v>1999</v>
      </c>
      <c r="G1529" s="249" t="s">
        <v>490</v>
      </c>
      <c r="H1529" s="250">
        <v>47.9</v>
      </c>
      <c r="I1529" s="251"/>
      <c r="J1529" s="252">
        <f>ROUND(I1529*H1529,2)</f>
        <v>0</v>
      </c>
      <c r="K1529" s="248" t="s">
        <v>156</v>
      </c>
      <c r="L1529" s="253"/>
      <c r="M1529" s="254" t="s">
        <v>1</v>
      </c>
      <c r="N1529" s="255" t="s">
        <v>41</v>
      </c>
      <c r="O1529" s="72"/>
      <c r="P1529" s="201">
        <f>O1529*H1529</f>
        <v>0</v>
      </c>
      <c r="Q1529" s="201">
        <v>1.6E-2</v>
      </c>
      <c r="R1529" s="201">
        <f>Q1529*H1529</f>
        <v>0.76639999999999997</v>
      </c>
      <c r="S1529" s="201">
        <v>0</v>
      </c>
      <c r="T1529" s="202">
        <f>S1529*H1529</f>
        <v>0</v>
      </c>
      <c r="U1529" s="35"/>
      <c r="V1529" s="35"/>
      <c r="W1529" s="35"/>
      <c r="X1529" s="35"/>
      <c r="Y1529" s="35"/>
      <c r="Z1529" s="35"/>
      <c r="AA1529" s="35"/>
      <c r="AB1529" s="35"/>
      <c r="AC1529" s="35"/>
      <c r="AD1529" s="35"/>
      <c r="AE1529" s="35"/>
      <c r="AR1529" s="203" t="s">
        <v>1930</v>
      </c>
      <c r="AT1529" s="203" t="s">
        <v>289</v>
      </c>
      <c r="AU1529" s="203" t="s">
        <v>85</v>
      </c>
      <c r="AY1529" s="18" t="s">
        <v>150</v>
      </c>
      <c r="BE1529" s="204">
        <f>IF(N1529="základní",J1529,0)</f>
        <v>0</v>
      </c>
      <c r="BF1529" s="204">
        <f>IF(N1529="snížená",J1529,0)</f>
        <v>0</v>
      </c>
      <c r="BG1529" s="204">
        <f>IF(N1529="zákl. přenesená",J1529,0)</f>
        <v>0</v>
      </c>
      <c r="BH1529" s="204">
        <f>IF(N1529="sníž. přenesená",J1529,0)</f>
        <v>0</v>
      </c>
      <c r="BI1529" s="204">
        <f>IF(N1529="nulová",J1529,0)</f>
        <v>0</v>
      </c>
      <c r="BJ1529" s="18" t="s">
        <v>83</v>
      </c>
      <c r="BK1529" s="204">
        <f>ROUND(I1529*H1529,2)</f>
        <v>0</v>
      </c>
      <c r="BL1529" s="18" t="s">
        <v>485</v>
      </c>
      <c r="BM1529" s="203" t="s">
        <v>2000</v>
      </c>
    </row>
    <row r="1530" spans="1:65" s="2" customFormat="1">
      <c r="A1530" s="35"/>
      <c r="B1530" s="36"/>
      <c r="C1530" s="37"/>
      <c r="D1530" s="205" t="s">
        <v>159</v>
      </c>
      <c r="E1530" s="37"/>
      <c r="F1530" s="206" t="s">
        <v>1999</v>
      </c>
      <c r="G1530" s="37"/>
      <c r="H1530" s="37"/>
      <c r="I1530" s="207"/>
      <c r="J1530" s="37"/>
      <c r="K1530" s="37"/>
      <c r="L1530" s="40"/>
      <c r="M1530" s="208"/>
      <c r="N1530" s="209"/>
      <c r="O1530" s="72"/>
      <c r="P1530" s="72"/>
      <c r="Q1530" s="72"/>
      <c r="R1530" s="72"/>
      <c r="S1530" s="72"/>
      <c r="T1530" s="73"/>
      <c r="U1530" s="35"/>
      <c r="V1530" s="35"/>
      <c r="W1530" s="35"/>
      <c r="X1530" s="35"/>
      <c r="Y1530" s="35"/>
      <c r="Z1530" s="35"/>
      <c r="AA1530" s="35"/>
      <c r="AB1530" s="35"/>
      <c r="AC1530" s="35"/>
      <c r="AD1530" s="35"/>
      <c r="AE1530" s="35"/>
      <c r="AT1530" s="18" t="s">
        <v>159</v>
      </c>
      <c r="AU1530" s="18" t="s">
        <v>85</v>
      </c>
    </row>
    <row r="1531" spans="1:65" s="13" customFormat="1">
      <c r="B1531" s="210"/>
      <c r="C1531" s="211"/>
      <c r="D1531" s="205" t="s">
        <v>161</v>
      </c>
      <c r="E1531" s="212" t="s">
        <v>1</v>
      </c>
      <c r="F1531" s="213" t="s">
        <v>2001</v>
      </c>
      <c r="G1531" s="211"/>
      <c r="H1531" s="214">
        <v>47.9</v>
      </c>
      <c r="I1531" s="215"/>
      <c r="J1531" s="211"/>
      <c r="K1531" s="211"/>
      <c r="L1531" s="216"/>
      <c r="M1531" s="217"/>
      <c r="N1531" s="218"/>
      <c r="O1531" s="218"/>
      <c r="P1531" s="218"/>
      <c r="Q1531" s="218"/>
      <c r="R1531" s="218"/>
      <c r="S1531" s="218"/>
      <c r="T1531" s="219"/>
      <c r="AT1531" s="220" t="s">
        <v>161</v>
      </c>
      <c r="AU1531" s="220" t="s">
        <v>85</v>
      </c>
      <c r="AV1531" s="13" t="s">
        <v>85</v>
      </c>
      <c r="AW1531" s="13" t="s">
        <v>33</v>
      </c>
      <c r="AX1531" s="13" t="s">
        <v>76</v>
      </c>
      <c r="AY1531" s="220" t="s">
        <v>150</v>
      </c>
    </row>
    <row r="1532" spans="1:65" s="14" customFormat="1">
      <c r="B1532" s="221"/>
      <c r="C1532" s="222"/>
      <c r="D1532" s="205" t="s">
        <v>161</v>
      </c>
      <c r="E1532" s="223" t="s">
        <v>1</v>
      </c>
      <c r="F1532" s="224" t="s">
        <v>163</v>
      </c>
      <c r="G1532" s="222"/>
      <c r="H1532" s="225">
        <v>47.9</v>
      </c>
      <c r="I1532" s="226"/>
      <c r="J1532" s="222"/>
      <c r="K1532" s="222"/>
      <c r="L1532" s="227"/>
      <c r="M1532" s="228"/>
      <c r="N1532" s="229"/>
      <c r="O1532" s="229"/>
      <c r="P1532" s="229"/>
      <c r="Q1532" s="229"/>
      <c r="R1532" s="229"/>
      <c r="S1532" s="229"/>
      <c r="T1532" s="230"/>
      <c r="AT1532" s="231" t="s">
        <v>161</v>
      </c>
      <c r="AU1532" s="231" t="s">
        <v>85</v>
      </c>
      <c r="AV1532" s="14" t="s">
        <v>157</v>
      </c>
      <c r="AW1532" s="14" t="s">
        <v>33</v>
      </c>
      <c r="AX1532" s="14" t="s">
        <v>83</v>
      </c>
      <c r="AY1532" s="231" t="s">
        <v>150</v>
      </c>
    </row>
    <row r="1533" spans="1:65" s="12" customFormat="1" ht="25.9" customHeight="1">
      <c r="B1533" s="176"/>
      <c r="C1533" s="177"/>
      <c r="D1533" s="178" t="s">
        <v>75</v>
      </c>
      <c r="E1533" s="179" t="s">
        <v>2002</v>
      </c>
      <c r="F1533" s="179" t="s">
        <v>2003</v>
      </c>
      <c r="G1533" s="177"/>
      <c r="H1533" s="177"/>
      <c r="I1533" s="180"/>
      <c r="J1533" s="181">
        <f>BK1533</f>
        <v>0</v>
      </c>
      <c r="K1533" s="177"/>
      <c r="L1533" s="182"/>
      <c r="M1533" s="183"/>
      <c r="N1533" s="184"/>
      <c r="O1533" s="184"/>
      <c r="P1533" s="185">
        <f>SUM(P1534:P1538)</f>
        <v>0</v>
      </c>
      <c r="Q1533" s="184"/>
      <c r="R1533" s="185">
        <f>SUM(R1534:R1538)</f>
        <v>0</v>
      </c>
      <c r="S1533" s="184"/>
      <c r="T1533" s="186">
        <f>SUM(T1534:T1538)</f>
        <v>0</v>
      </c>
      <c r="AR1533" s="187" t="s">
        <v>157</v>
      </c>
      <c r="AT1533" s="188" t="s">
        <v>75</v>
      </c>
      <c r="AU1533" s="188" t="s">
        <v>76</v>
      </c>
      <c r="AY1533" s="187" t="s">
        <v>150</v>
      </c>
      <c r="BK1533" s="189">
        <f>SUM(BK1534:BK1538)</f>
        <v>0</v>
      </c>
    </row>
    <row r="1534" spans="1:65" s="2" customFormat="1" ht="16.5" customHeight="1">
      <c r="A1534" s="35"/>
      <c r="B1534" s="36"/>
      <c r="C1534" s="192" t="s">
        <v>2004</v>
      </c>
      <c r="D1534" s="192" t="s">
        <v>152</v>
      </c>
      <c r="E1534" s="193" t="s">
        <v>2005</v>
      </c>
      <c r="F1534" s="194" t="s">
        <v>2006</v>
      </c>
      <c r="G1534" s="195" t="s">
        <v>2007</v>
      </c>
      <c r="H1534" s="196">
        <v>24</v>
      </c>
      <c r="I1534" s="197"/>
      <c r="J1534" s="198">
        <f>ROUND(I1534*H1534,2)</f>
        <v>0</v>
      </c>
      <c r="K1534" s="194" t="s">
        <v>156</v>
      </c>
      <c r="L1534" s="40"/>
      <c r="M1534" s="199" t="s">
        <v>1</v>
      </c>
      <c r="N1534" s="200" t="s">
        <v>41</v>
      </c>
      <c r="O1534" s="72"/>
      <c r="P1534" s="201">
        <f>O1534*H1534</f>
        <v>0</v>
      </c>
      <c r="Q1534" s="201">
        <v>0</v>
      </c>
      <c r="R1534" s="201">
        <f>Q1534*H1534</f>
        <v>0</v>
      </c>
      <c r="S1534" s="201">
        <v>0</v>
      </c>
      <c r="T1534" s="202">
        <f>S1534*H1534</f>
        <v>0</v>
      </c>
      <c r="U1534" s="35"/>
      <c r="V1534" s="35"/>
      <c r="W1534" s="35"/>
      <c r="X1534" s="35"/>
      <c r="Y1534" s="35"/>
      <c r="Z1534" s="35"/>
      <c r="AA1534" s="35"/>
      <c r="AB1534" s="35"/>
      <c r="AC1534" s="35"/>
      <c r="AD1534" s="35"/>
      <c r="AE1534" s="35"/>
      <c r="AR1534" s="203" t="s">
        <v>2008</v>
      </c>
      <c r="AT1534" s="203" t="s">
        <v>152</v>
      </c>
      <c r="AU1534" s="203" t="s">
        <v>83</v>
      </c>
      <c r="AY1534" s="18" t="s">
        <v>150</v>
      </c>
      <c r="BE1534" s="204">
        <f>IF(N1534="základní",J1534,0)</f>
        <v>0</v>
      </c>
      <c r="BF1534" s="204">
        <f>IF(N1534="snížená",J1534,0)</f>
        <v>0</v>
      </c>
      <c r="BG1534" s="204">
        <f>IF(N1534="zákl. přenesená",J1534,0)</f>
        <v>0</v>
      </c>
      <c r="BH1534" s="204">
        <f>IF(N1534="sníž. přenesená",J1534,0)</f>
        <v>0</v>
      </c>
      <c r="BI1534" s="204">
        <f>IF(N1534="nulová",J1534,0)</f>
        <v>0</v>
      </c>
      <c r="BJ1534" s="18" t="s">
        <v>83</v>
      </c>
      <c r="BK1534" s="204">
        <f>ROUND(I1534*H1534,2)</f>
        <v>0</v>
      </c>
      <c r="BL1534" s="18" t="s">
        <v>2008</v>
      </c>
      <c r="BM1534" s="203" t="s">
        <v>2009</v>
      </c>
    </row>
    <row r="1535" spans="1:65" s="2" customFormat="1" ht="19.5">
      <c r="A1535" s="35"/>
      <c r="B1535" s="36"/>
      <c r="C1535" s="37"/>
      <c r="D1535" s="205" t="s">
        <v>159</v>
      </c>
      <c r="E1535" s="37"/>
      <c r="F1535" s="206" t="s">
        <v>2010</v>
      </c>
      <c r="G1535" s="37"/>
      <c r="H1535" s="37"/>
      <c r="I1535" s="207"/>
      <c r="J1535" s="37"/>
      <c r="K1535" s="37"/>
      <c r="L1535" s="40"/>
      <c r="M1535" s="208"/>
      <c r="N1535" s="209"/>
      <c r="O1535" s="72"/>
      <c r="P1535" s="72"/>
      <c r="Q1535" s="72"/>
      <c r="R1535" s="72"/>
      <c r="S1535" s="72"/>
      <c r="T1535" s="73"/>
      <c r="U1535" s="35"/>
      <c r="V1535" s="35"/>
      <c r="W1535" s="35"/>
      <c r="X1535" s="35"/>
      <c r="Y1535" s="35"/>
      <c r="Z1535" s="35"/>
      <c r="AA1535" s="35"/>
      <c r="AB1535" s="35"/>
      <c r="AC1535" s="35"/>
      <c r="AD1535" s="35"/>
      <c r="AE1535" s="35"/>
      <c r="AT1535" s="18" t="s">
        <v>159</v>
      </c>
      <c r="AU1535" s="18" t="s">
        <v>83</v>
      </c>
    </row>
    <row r="1536" spans="1:65" s="13" customFormat="1">
      <c r="B1536" s="210"/>
      <c r="C1536" s="211"/>
      <c r="D1536" s="205" t="s">
        <v>161</v>
      </c>
      <c r="E1536" s="212" t="s">
        <v>1</v>
      </c>
      <c r="F1536" s="213" t="s">
        <v>2011</v>
      </c>
      <c r="G1536" s="211"/>
      <c r="H1536" s="214">
        <v>4</v>
      </c>
      <c r="I1536" s="215"/>
      <c r="J1536" s="211"/>
      <c r="K1536" s="211"/>
      <c r="L1536" s="216"/>
      <c r="M1536" s="217"/>
      <c r="N1536" s="218"/>
      <c r="O1536" s="218"/>
      <c r="P1536" s="218"/>
      <c r="Q1536" s="218"/>
      <c r="R1536" s="218"/>
      <c r="S1536" s="218"/>
      <c r="T1536" s="219"/>
      <c r="AT1536" s="220" t="s">
        <v>161</v>
      </c>
      <c r="AU1536" s="220" t="s">
        <v>83</v>
      </c>
      <c r="AV1536" s="13" t="s">
        <v>85</v>
      </c>
      <c r="AW1536" s="13" t="s">
        <v>33</v>
      </c>
      <c r="AX1536" s="13" t="s">
        <v>76</v>
      </c>
      <c r="AY1536" s="220" t="s">
        <v>150</v>
      </c>
    </row>
    <row r="1537" spans="1:51" s="13" customFormat="1">
      <c r="B1537" s="210"/>
      <c r="C1537" s="211"/>
      <c r="D1537" s="205" t="s">
        <v>161</v>
      </c>
      <c r="E1537" s="212" t="s">
        <v>1</v>
      </c>
      <c r="F1537" s="213" t="s">
        <v>2012</v>
      </c>
      <c r="G1537" s="211"/>
      <c r="H1537" s="214">
        <v>20</v>
      </c>
      <c r="I1537" s="215"/>
      <c r="J1537" s="211"/>
      <c r="K1537" s="211"/>
      <c r="L1537" s="216"/>
      <c r="M1537" s="217"/>
      <c r="N1537" s="218"/>
      <c r="O1537" s="218"/>
      <c r="P1537" s="218"/>
      <c r="Q1537" s="218"/>
      <c r="R1537" s="218"/>
      <c r="S1537" s="218"/>
      <c r="T1537" s="219"/>
      <c r="AT1537" s="220" t="s">
        <v>161</v>
      </c>
      <c r="AU1537" s="220" t="s">
        <v>83</v>
      </c>
      <c r="AV1537" s="13" t="s">
        <v>85</v>
      </c>
      <c r="AW1537" s="13" t="s">
        <v>33</v>
      </c>
      <c r="AX1537" s="13" t="s">
        <v>76</v>
      </c>
      <c r="AY1537" s="220" t="s">
        <v>150</v>
      </c>
    </row>
    <row r="1538" spans="1:51" s="14" customFormat="1">
      <c r="B1538" s="221"/>
      <c r="C1538" s="222"/>
      <c r="D1538" s="205" t="s">
        <v>161</v>
      </c>
      <c r="E1538" s="223" t="s">
        <v>1</v>
      </c>
      <c r="F1538" s="224" t="s">
        <v>163</v>
      </c>
      <c r="G1538" s="222"/>
      <c r="H1538" s="225">
        <v>24</v>
      </c>
      <c r="I1538" s="226"/>
      <c r="J1538" s="222"/>
      <c r="K1538" s="222"/>
      <c r="L1538" s="227"/>
      <c r="M1538" s="268"/>
      <c r="N1538" s="269"/>
      <c r="O1538" s="269"/>
      <c r="P1538" s="269"/>
      <c r="Q1538" s="269"/>
      <c r="R1538" s="269"/>
      <c r="S1538" s="269"/>
      <c r="T1538" s="270"/>
      <c r="AT1538" s="231" t="s">
        <v>161</v>
      </c>
      <c r="AU1538" s="231" t="s">
        <v>83</v>
      </c>
      <c r="AV1538" s="14" t="s">
        <v>157</v>
      </c>
      <c r="AW1538" s="14" t="s">
        <v>33</v>
      </c>
      <c r="AX1538" s="14" t="s">
        <v>83</v>
      </c>
      <c r="AY1538" s="231" t="s">
        <v>150</v>
      </c>
    </row>
    <row r="1539" spans="1:51" s="2" customFormat="1" ht="6.95" customHeight="1">
      <c r="A1539" s="35"/>
      <c r="B1539" s="55"/>
      <c r="C1539" s="56"/>
      <c r="D1539" s="56"/>
      <c r="E1539" s="56"/>
      <c r="F1539" s="56"/>
      <c r="G1539" s="56"/>
      <c r="H1539" s="56"/>
      <c r="I1539" s="56"/>
      <c r="J1539" s="56"/>
      <c r="K1539" s="56"/>
      <c r="L1539" s="40"/>
      <c r="M1539" s="35"/>
      <c r="O1539" s="35"/>
      <c r="P1539" s="35"/>
      <c r="Q1539" s="35"/>
      <c r="R1539" s="35"/>
      <c r="S1539" s="35"/>
      <c r="T1539" s="35"/>
      <c r="U1539" s="35"/>
      <c r="V1539" s="35"/>
      <c r="W1539" s="35"/>
      <c r="X1539" s="35"/>
      <c r="Y1539" s="35"/>
      <c r="Z1539" s="35"/>
      <c r="AA1539" s="35"/>
      <c r="AB1539" s="35"/>
      <c r="AC1539" s="35"/>
      <c r="AD1539" s="35"/>
      <c r="AE1539" s="35"/>
    </row>
  </sheetData>
  <sheetProtection algorithmName="SHA-512" hashValue="WR4kmVLmTDbB+Lk2EjZ0WJ/umbjIoT4GXVoiOCQ4xMNKpgpEC0UHf0nsX1NsW2nGPQ5gda275oeIErb+mV8HPA==" saltValue="cQTkQ+277j90pEgZie9CqweinXWFZO7UVYL9NVEBZWWyIp4JPWb54J4Va81y7MASelblIBa5PFls0OXhZHYwUg==" spinCount="100000" sheet="1" objects="1" scenarios="1" formatColumns="0" formatRows="0" autoFilter="0"/>
  <autoFilter ref="C154:K1538"/>
  <mergeCells count="15">
    <mergeCell ref="E141:H141"/>
    <mergeCell ref="E145:H145"/>
    <mergeCell ref="E143:H143"/>
    <mergeCell ref="E147:H14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8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8" t="s">
        <v>106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85</v>
      </c>
    </row>
    <row r="4" spans="1:46" s="1" customFormat="1" ht="24.95" customHeight="1">
      <c r="B4" s="21"/>
      <c r="D4" s="118" t="s">
        <v>122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Blansko SEE  oprava</v>
      </c>
      <c r="F7" s="321"/>
      <c r="G7" s="321"/>
      <c r="H7" s="321"/>
      <c r="L7" s="21"/>
    </row>
    <row r="8" spans="1:46" ht="12.75">
      <c r="B8" s="21"/>
      <c r="D8" s="120" t="s">
        <v>123</v>
      </c>
      <c r="L8" s="21"/>
    </row>
    <row r="9" spans="1:46" s="1" customFormat="1" ht="16.5" customHeight="1">
      <c r="B9" s="21"/>
      <c r="E9" s="320" t="s">
        <v>224</v>
      </c>
      <c r="F9" s="280"/>
      <c r="G9" s="280"/>
      <c r="H9" s="280"/>
      <c r="L9" s="21"/>
    </row>
    <row r="10" spans="1:46" s="1" customFormat="1" ht="12" customHeight="1">
      <c r="B10" s="21"/>
      <c r="D10" s="120" t="s">
        <v>125</v>
      </c>
      <c r="L10" s="21"/>
    </row>
    <row r="11" spans="1:46" s="2" customFormat="1" ht="16.5" customHeight="1">
      <c r="A11" s="35"/>
      <c r="B11" s="40"/>
      <c r="C11" s="35"/>
      <c r="D11" s="35"/>
      <c r="E11" s="328" t="s">
        <v>225</v>
      </c>
      <c r="F11" s="322"/>
      <c r="G11" s="322"/>
      <c r="H11" s="322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226</v>
      </c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23" t="s">
        <v>2013</v>
      </c>
      <c r="F13" s="322"/>
      <c r="G13" s="322"/>
      <c r="H13" s="322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20" t="s">
        <v>18</v>
      </c>
      <c r="E15" s="35"/>
      <c r="F15" s="111" t="s">
        <v>1</v>
      </c>
      <c r="G15" s="35"/>
      <c r="H15" s="35"/>
      <c r="I15" s="120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20</v>
      </c>
      <c r="E16" s="35"/>
      <c r="F16" s="111" t="s">
        <v>21</v>
      </c>
      <c r="G16" s="35"/>
      <c r="H16" s="35"/>
      <c r="I16" s="120" t="s">
        <v>22</v>
      </c>
      <c r="J16" s="121" t="str">
        <f>'Rekapitulace stavby'!AN8</f>
        <v>31. 5. 2022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0" t="s">
        <v>24</v>
      </c>
      <c r="E18" s="35"/>
      <c r="F18" s="35"/>
      <c r="G18" s="35"/>
      <c r="H18" s="35"/>
      <c r="I18" s="120" t="s">
        <v>25</v>
      </c>
      <c r="J18" s="111" t="s">
        <v>26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1" t="s">
        <v>27</v>
      </c>
      <c r="F19" s="35"/>
      <c r="G19" s="35"/>
      <c r="H19" s="35"/>
      <c r="I19" s="120" t="s">
        <v>28</v>
      </c>
      <c r="J19" s="111" t="s">
        <v>29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0" t="s">
        <v>30</v>
      </c>
      <c r="E21" s="35"/>
      <c r="F21" s="35"/>
      <c r="G21" s="35"/>
      <c r="H21" s="35"/>
      <c r="I21" s="120" t="s">
        <v>25</v>
      </c>
      <c r="J21" s="31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24" t="str">
        <f>'Rekapitulace stavby'!E14</f>
        <v>Vyplň údaj</v>
      </c>
      <c r="F22" s="325"/>
      <c r="G22" s="325"/>
      <c r="H22" s="325"/>
      <c r="I22" s="120" t="s">
        <v>28</v>
      </c>
      <c r="J22" s="31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0" t="s">
        <v>32</v>
      </c>
      <c r="E24" s="35"/>
      <c r="F24" s="35"/>
      <c r="G24" s="35"/>
      <c r="H24" s="35"/>
      <c r="I24" s="120" t="s">
        <v>25</v>
      </c>
      <c r="J24" s="111" t="str">
        <f>IF('Rekapitulace stavby'!AN16="","",'Rekapitulace stavby'!AN16)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1" t="str">
        <f>IF('Rekapitulace stavby'!E17="","",'Rekapitulace stavby'!E17)</f>
        <v xml:space="preserve"> </v>
      </c>
      <c r="F25" s="35"/>
      <c r="G25" s="35"/>
      <c r="H25" s="35"/>
      <c r="I25" s="120" t="s">
        <v>28</v>
      </c>
      <c r="J25" s="111" t="str">
        <f>IF('Rekapitulace stavby'!AN17="","",'Rekapitulace stavby'!AN17)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0" t="s">
        <v>34</v>
      </c>
      <c r="E27" s="35"/>
      <c r="F27" s="35"/>
      <c r="G27" s="35"/>
      <c r="H27" s="35"/>
      <c r="I27" s="120" t="s">
        <v>25</v>
      </c>
      <c r="J27" s="111" t="str">
        <f>IF('Rekapitulace stavby'!AN19="","",'Rekapitulace stavby'!AN19)</f>
        <v/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1" t="str">
        <f>IF('Rekapitulace stavby'!E20="","",'Rekapitulace stavby'!E20)</f>
        <v xml:space="preserve"> </v>
      </c>
      <c r="F28" s="35"/>
      <c r="G28" s="35"/>
      <c r="H28" s="35"/>
      <c r="I28" s="120" t="s">
        <v>28</v>
      </c>
      <c r="J28" s="111" t="str">
        <f>IF('Rekapitulace stavby'!AN20="","",'Rekapitulace stavby'!AN20)</f>
        <v/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2"/>
      <c r="B31" s="123"/>
      <c r="C31" s="122"/>
      <c r="D31" s="122"/>
      <c r="E31" s="326" t="s">
        <v>1</v>
      </c>
      <c r="F31" s="326"/>
      <c r="G31" s="326"/>
      <c r="H31" s="326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6" t="s">
        <v>36</v>
      </c>
      <c r="E34" s="35"/>
      <c r="F34" s="35"/>
      <c r="G34" s="35"/>
      <c r="H34" s="35"/>
      <c r="I34" s="35"/>
      <c r="J34" s="127">
        <f>ROUND(J139,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5"/>
      <c r="E35" s="125"/>
      <c r="F35" s="125"/>
      <c r="G35" s="125"/>
      <c r="H35" s="125"/>
      <c r="I35" s="125"/>
      <c r="J35" s="125"/>
      <c r="K35" s="12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8" t="s">
        <v>38</v>
      </c>
      <c r="G36" s="35"/>
      <c r="H36" s="35"/>
      <c r="I36" s="128" t="s">
        <v>37</v>
      </c>
      <c r="J36" s="128" t="s">
        <v>39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9" t="s">
        <v>40</v>
      </c>
      <c r="E37" s="120" t="s">
        <v>41</v>
      </c>
      <c r="F37" s="130">
        <f>ROUND((SUM(BE139:BE383)),  2)</f>
        <v>0</v>
      </c>
      <c r="G37" s="35"/>
      <c r="H37" s="35"/>
      <c r="I37" s="131">
        <v>0.21</v>
      </c>
      <c r="J37" s="130">
        <f>ROUND(((SUM(BE139:BE383))*I37),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0" t="s">
        <v>42</v>
      </c>
      <c r="F38" s="130">
        <f>ROUND((SUM(BF139:BF383)),  2)</f>
        <v>0</v>
      </c>
      <c r="G38" s="35"/>
      <c r="H38" s="35"/>
      <c r="I38" s="131">
        <v>0.15</v>
      </c>
      <c r="J38" s="130">
        <f>ROUND(((SUM(BF139:BF383))*I38),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43</v>
      </c>
      <c r="F39" s="130">
        <f>ROUND((SUM(BG139:BG383)),  2)</f>
        <v>0</v>
      </c>
      <c r="G39" s="35"/>
      <c r="H39" s="35"/>
      <c r="I39" s="131">
        <v>0.21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20" t="s">
        <v>44</v>
      </c>
      <c r="F40" s="130">
        <f>ROUND((SUM(BH139:BH383)),  2)</f>
        <v>0</v>
      </c>
      <c r="G40" s="35"/>
      <c r="H40" s="35"/>
      <c r="I40" s="131">
        <v>0.15</v>
      </c>
      <c r="J40" s="130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0" t="s">
        <v>45</v>
      </c>
      <c r="F41" s="130">
        <f>ROUND((SUM(BI139:BI383)),  2)</f>
        <v>0</v>
      </c>
      <c r="G41" s="35"/>
      <c r="H41" s="35"/>
      <c r="I41" s="131">
        <v>0</v>
      </c>
      <c r="J41" s="130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2"/>
      <c r="D43" s="133" t="s">
        <v>46</v>
      </c>
      <c r="E43" s="134"/>
      <c r="F43" s="134"/>
      <c r="G43" s="135" t="s">
        <v>47</v>
      </c>
      <c r="H43" s="136" t="s">
        <v>48</v>
      </c>
      <c r="I43" s="134"/>
      <c r="J43" s="137">
        <f>SUM(J34:J41)</f>
        <v>0</v>
      </c>
      <c r="K43" s="138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18" t="str">
        <f>E7</f>
        <v>Blansko SEE  oprava</v>
      </c>
      <c r="F85" s="319"/>
      <c r="G85" s="319"/>
      <c r="H85" s="319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18" t="s">
        <v>224</v>
      </c>
      <c r="F87" s="304"/>
      <c r="G87" s="304"/>
      <c r="H87" s="304"/>
      <c r="I87" s="23"/>
      <c r="J87" s="23"/>
      <c r="K87" s="23"/>
      <c r="L87" s="21"/>
    </row>
    <row r="88" spans="1:31" s="1" customFormat="1" ht="12" customHeight="1">
      <c r="B88" s="22"/>
      <c r="C88" s="30" t="s">
        <v>125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27" t="s">
        <v>225</v>
      </c>
      <c r="F89" s="317"/>
      <c r="G89" s="317"/>
      <c r="H89" s="317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226</v>
      </c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312" t="str">
        <f>E13</f>
        <v>02 - ZTI - kanalizace, voda, zařizovací předměty, plyn</v>
      </c>
      <c r="F91" s="317"/>
      <c r="G91" s="317"/>
      <c r="H91" s="317"/>
      <c r="I91" s="37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 xml:space="preserve"> </v>
      </c>
      <c r="G93" s="37"/>
      <c r="H93" s="37"/>
      <c r="I93" s="30" t="s">
        <v>22</v>
      </c>
      <c r="J93" s="67" t="str">
        <f>IF(J16="","",J16)</f>
        <v>31. 5. 2022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>Správa železnic, státní organizace</v>
      </c>
      <c r="G95" s="37"/>
      <c r="H95" s="37"/>
      <c r="I95" s="30" t="s">
        <v>32</v>
      </c>
      <c r="J95" s="33" t="str">
        <f>E25</f>
        <v xml:space="preserve"> 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30</v>
      </c>
      <c r="D96" s="37"/>
      <c r="E96" s="37"/>
      <c r="F96" s="28" t="str">
        <f>IF(E22="","",E22)</f>
        <v>Vyplň údaj</v>
      </c>
      <c r="G96" s="37"/>
      <c r="H96" s="37"/>
      <c r="I96" s="30" t="s">
        <v>34</v>
      </c>
      <c r="J96" s="33" t="str">
        <f>E28</f>
        <v xml:space="preserve"> 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0" t="s">
        <v>128</v>
      </c>
      <c r="D98" s="151"/>
      <c r="E98" s="151"/>
      <c r="F98" s="151"/>
      <c r="G98" s="151"/>
      <c r="H98" s="151"/>
      <c r="I98" s="151"/>
      <c r="J98" s="152" t="s">
        <v>129</v>
      </c>
      <c r="K98" s="151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3" t="s">
        <v>130</v>
      </c>
      <c r="D100" s="37"/>
      <c r="E100" s="37"/>
      <c r="F100" s="37"/>
      <c r="G100" s="37"/>
      <c r="H100" s="37"/>
      <c r="I100" s="37"/>
      <c r="J100" s="85">
        <f>J139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131</v>
      </c>
    </row>
    <row r="101" spans="1:47" s="9" customFormat="1" ht="24.95" customHeight="1">
      <c r="B101" s="154"/>
      <c r="C101" s="155"/>
      <c r="D101" s="156" t="s">
        <v>132</v>
      </c>
      <c r="E101" s="157"/>
      <c r="F101" s="157"/>
      <c r="G101" s="157"/>
      <c r="H101" s="157"/>
      <c r="I101" s="157"/>
      <c r="J101" s="158">
        <f>J140</f>
        <v>0</v>
      </c>
      <c r="K101" s="155"/>
      <c r="L101" s="159"/>
    </row>
    <row r="102" spans="1:47" s="10" customFormat="1" ht="19.899999999999999" customHeight="1">
      <c r="B102" s="160"/>
      <c r="C102" s="105"/>
      <c r="D102" s="161" t="s">
        <v>230</v>
      </c>
      <c r="E102" s="162"/>
      <c r="F102" s="162"/>
      <c r="G102" s="162"/>
      <c r="H102" s="162"/>
      <c r="I102" s="162"/>
      <c r="J102" s="163">
        <f>J141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232</v>
      </c>
      <c r="E103" s="162"/>
      <c r="F103" s="162"/>
      <c r="G103" s="162"/>
      <c r="H103" s="162"/>
      <c r="I103" s="162"/>
      <c r="J103" s="163">
        <f>J144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234</v>
      </c>
      <c r="E104" s="162"/>
      <c r="F104" s="162"/>
      <c r="G104" s="162"/>
      <c r="H104" s="162"/>
      <c r="I104" s="162"/>
      <c r="J104" s="163">
        <f>J147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236</v>
      </c>
      <c r="E105" s="162"/>
      <c r="F105" s="162"/>
      <c r="G105" s="162"/>
      <c r="H105" s="162"/>
      <c r="I105" s="162"/>
      <c r="J105" s="163">
        <f>J154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2014</v>
      </c>
      <c r="E106" s="162"/>
      <c r="F106" s="162"/>
      <c r="G106" s="162"/>
      <c r="H106" s="162"/>
      <c r="I106" s="162"/>
      <c r="J106" s="163">
        <f>J157</f>
        <v>0</v>
      </c>
      <c r="K106" s="105"/>
      <c r="L106" s="164"/>
    </row>
    <row r="107" spans="1:47" s="10" customFormat="1" ht="19.899999999999999" customHeight="1">
      <c r="B107" s="160"/>
      <c r="C107" s="105"/>
      <c r="D107" s="161" t="s">
        <v>134</v>
      </c>
      <c r="E107" s="162"/>
      <c r="F107" s="162"/>
      <c r="G107" s="162"/>
      <c r="H107" s="162"/>
      <c r="I107" s="162"/>
      <c r="J107" s="163">
        <f>J160</f>
        <v>0</v>
      </c>
      <c r="K107" s="105"/>
      <c r="L107" s="164"/>
    </row>
    <row r="108" spans="1:47" s="10" customFormat="1" ht="19.899999999999999" customHeight="1">
      <c r="B108" s="160"/>
      <c r="C108" s="105"/>
      <c r="D108" s="161" t="s">
        <v>237</v>
      </c>
      <c r="E108" s="162"/>
      <c r="F108" s="162"/>
      <c r="G108" s="162"/>
      <c r="H108" s="162"/>
      <c r="I108" s="162"/>
      <c r="J108" s="163">
        <f>J163</f>
        <v>0</v>
      </c>
      <c r="K108" s="105"/>
      <c r="L108" s="164"/>
    </row>
    <row r="109" spans="1:47" s="9" customFormat="1" ht="24.95" customHeight="1">
      <c r="B109" s="154"/>
      <c r="C109" s="155"/>
      <c r="D109" s="156" t="s">
        <v>238</v>
      </c>
      <c r="E109" s="157"/>
      <c r="F109" s="157"/>
      <c r="G109" s="157"/>
      <c r="H109" s="157"/>
      <c r="I109" s="157"/>
      <c r="J109" s="158">
        <f>J166</f>
        <v>0</v>
      </c>
      <c r="K109" s="155"/>
      <c r="L109" s="159"/>
    </row>
    <row r="110" spans="1:47" s="10" customFormat="1" ht="19.899999999999999" customHeight="1">
      <c r="B110" s="160"/>
      <c r="C110" s="105"/>
      <c r="D110" s="161" t="s">
        <v>2015</v>
      </c>
      <c r="E110" s="162"/>
      <c r="F110" s="162"/>
      <c r="G110" s="162"/>
      <c r="H110" s="162"/>
      <c r="I110" s="162"/>
      <c r="J110" s="163">
        <f>J167</f>
        <v>0</v>
      </c>
      <c r="K110" s="105"/>
      <c r="L110" s="164"/>
    </row>
    <row r="111" spans="1:47" s="10" customFormat="1" ht="19.899999999999999" customHeight="1">
      <c r="B111" s="160"/>
      <c r="C111" s="105"/>
      <c r="D111" s="161" t="s">
        <v>2016</v>
      </c>
      <c r="E111" s="162"/>
      <c r="F111" s="162"/>
      <c r="G111" s="162"/>
      <c r="H111" s="162"/>
      <c r="I111" s="162"/>
      <c r="J111" s="163">
        <f>J216</f>
        <v>0</v>
      </c>
      <c r="K111" s="105"/>
      <c r="L111" s="164"/>
    </row>
    <row r="112" spans="1:47" s="10" customFormat="1" ht="19.899999999999999" customHeight="1">
      <c r="B112" s="160"/>
      <c r="C112" s="105"/>
      <c r="D112" s="161" t="s">
        <v>2017</v>
      </c>
      <c r="E112" s="162"/>
      <c r="F112" s="162"/>
      <c r="G112" s="162"/>
      <c r="H112" s="162"/>
      <c r="I112" s="162"/>
      <c r="J112" s="163">
        <f>J286</f>
        <v>0</v>
      </c>
      <c r="K112" s="105"/>
      <c r="L112" s="164"/>
    </row>
    <row r="113" spans="1:31" s="10" customFormat="1" ht="19.899999999999999" customHeight="1">
      <c r="B113" s="160"/>
      <c r="C113" s="105"/>
      <c r="D113" s="161" t="s">
        <v>2018</v>
      </c>
      <c r="E113" s="162"/>
      <c r="F113" s="162"/>
      <c r="G113" s="162"/>
      <c r="H113" s="162"/>
      <c r="I113" s="162"/>
      <c r="J113" s="163">
        <f>J291</f>
        <v>0</v>
      </c>
      <c r="K113" s="105"/>
      <c r="L113" s="164"/>
    </row>
    <row r="114" spans="1:31" s="10" customFormat="1" ht="19.899999999999999" customHeight="1">
      <c r="B114" s="160"/>
      <c r="C114" s="105"/>
      <c r="D114" s="161" t="s">
        <v>2019</v>
      </c>
      <c r="E114" s="162"/>
      <c r="F114" s="162"/>
      <c r="G114" s="162"/>
      <c r="H114" s="162"/>
      <c r="I114" s="162"/>
      <c r="J114" s="163">
        <f>J362</f>
        <v>0</v>
      </c>
      <c r="K114" s="105"/>
      <c r="L114" s="164"/>
    </row>
    <row r="115" spans="1:31" s="10" customFormat="1" ht="19.899999999999999" customHeight="1">
      <c r="B115" s="160"/>
      <c r="C115" s="105"/>
      <c r="D115" s="161" t="s">
        <v>245</v>
      </c>
      <c r="E115" s="162"/>
      <c r="F115" s="162"/>
      <c r="G115" s="162"/>
      <c r="H115" s="162"/>
      <c r="I115" s="162"/>
      <c r="J115" s="163">
        <f>J369</f>
        <v>0</v>
      </c>
      <c r="K115" s="105"/>
      <c r="L115" s="164"/>
    </row>
    <row r="116" spans="1:31" s="2" customFormat="1" ht="21.7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55"/>
      <c r="C117" s="56"/>
      <c r="D117" s="56"/>
      <c r="E117" s="56"/>
      <c r="F117" s="56"/>
      <c r="G117" s="56"/>
      <c r="H117" s="56"/>
      <c r="I117" s="56"/>
      <c r="J117" s="56"/>
      <c r="K117" s="56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21" spans="1:31" s="2" customFormat="1" ht="6.95" customHeight="1">
      <c r="A121" s="35"/>
      <c r="B121" s="57"/>
      <c r="C121" s="58"/>
      <c r="D121" s="58"/>
      <c r="E121" s="58"/>
      <c r="F121" s="58"/>
      <c r="G121" s="58"/>
      <c r="H121" s="58"/>
      <c r="I121" s="58"/>
      <c r="J121" s="58"/>
      <c r="K121" s="58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24.95" customHeight="1">
      <c r="A122" s="35"/>
      <c r="B122" s="36"/>
      <c r="C122" s="24" t="s">
        <v>135</v>
      </c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16</v>
      </c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6.5" customHeight="1">
      <c r="A125" s="35"/>
      <c r="B125" s="36"/>
      <c r="C125" s="37"/>
      <c r="D125" s="37"/>
      <c r="E125" s="318" t="str">
        <f>E7</f>
        <v>Blansko SEE  oprava</v>
      </c>
      <c r="F125" s="319"/>
      <c r="G125" s="319"/>
      <c r="H125" s="319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1" customFormat="1" ht="12" customHeight="1">
      <c r="B126" s="22"/>
      <c r="C126" s="30" t="s">
        <v>123</v>
      </c>
      <c r="D126" s="23"/>
      <c r="E126" s="23"/>
      <c r="F126" s="23"/>
      <c r="G126" s="23"/>
      <c r="H126" s="23"/>
      <c r="I126" s="23"/>
      <c r="J126" s="23"/>
      <c r="K126" s="23"/>
      <c r="L126" s="21"/>
    </row>
    <row r="127" spans="1:31" s="1" customFormat="1" ht="16.5" customHeight="1">
      <c r="B127" s="22"/>
      <c r="C127" s="23"/>
      <c r="D127" s="23"/>
      <c r="E127" s="318" t="s">
        <v>224</v>
      </c>
      <c r="F127" s="304"/>
      <c r="G127" s="304"/>
      <c r="H127" s="304"/>
      <c r="I127" s="23"/>
      <c r="J127" s="23"/>
      <c r="K127" s="23"/>
      <c r="L127" s="21"/>
    </row>
    <row r="128" spans="1:31" s="1" customFormat="1" ht="12" customHeight="1">
      <c r="B128" s="22"/>
      <c r="C128" s="30" t="s">
        <v>125</v>
      </c>
      <c r="D128" s="23"/>
      <c r="E128" s="23"/>
      <c r="F128" s="23"/>
      <c r="G128" s="23"/>
      <c r="H128" s="23"/>
      <c r="I128" s="23"/>
      <c r="J128" s="23"/>
      <c r="K128" s="23"/>
      <c r="L128" s="21"/>
    </row>
    <row r="129" spans="1:65" s="2" customFormat="1" ht="16.5" customHeight="1">
      <c r="A129" s="35"/>
      <c r="B129" s="36"/>
      <c r="C129" s="37"/>
      <c r="D129" s="37"/>
      <c r="E129" s="327" t="s">
        <v>225</v>
      </c>
      <c r="F129" s="317"/>
      <c r="G129" s="317"/>
      <c r="H129" s="31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2" customHeight="1">
      <c r="A130" s="35"/>
      <c r="B130" s="36"/>
      <c r="C130" s="30" t="s">
        <v>226</v>
      </c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6.5" customHeight="1">
      <c r="A131" s="35"/>
      <c r="B131" s="36"/>
      <c r="C131" s="37"/>
      <c r="D131" s="37"/>
      <c r="E131" s="312" t="str">
        <f>E13</f>
        <v>02 - ZTI - kanalizace, voda, zařizovací předměty, plyn</v>
      </c>
      <c r="F131" s="317"/>
      <c r="G131" s="317"/>
      <c r="H131" s="31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6.95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12" customHeight="1">
      <c r="A133" s="35"/>
      <c r="B133" s="36"/>
      <c r="C133" s="30" t="s">
        <v>20</v>
      </c>
      <c r="D133" s="37"/>
      <c r="E133" s="37"/>
      <c r="F133" s="28" t="str">
        <f>F16</f>
        <v xml:space="preserve"> </v>
      </c>
      <c r="G133" s="37"/>
      <c r="H133" s="37"/>
      <c r="I133" s="30" t="s">
        <v>22</v>
      </c>
      <c r="J133" s="67" t="str">
        <f>IF(J16="","",J16)</f>
        <v>31. 5. 2022</v>
      </c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6.95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2" customFormat="1" ht="15.2" customHeight="1">
      <c r="A135" s="35"/>
      <c r="B135" s="36"/>
      <c r="C135" s="30" t="s">
        <v>24</v>
      </c>
      <c r="D135" s="37"/>
      <c r="E135" s="37"/>
      <c r="F135" s="28" t="str">
        <f>E19</f>
        <v>Správa železnic, státní organizace</v>
      </c>
      <c r="G135" s="37"/>
      <c r="H135" s="37"/>
      <c r="I135" s="30" t="s">
        <v>32</v>
      </c>
      <c r="J135" s="33" t="str">
        <f>E25</f>
        <v xml:space="preserve"> </v>
      </c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5" s="2" customFormat="1" ht="15.2" customHeight="1">
      <c r="A136" s="35"/>
      <c r="B136" s="36"/>
      <c r="C136" s="30" t="s">
        <v>30</v>
      </c>
      <c r="D136" s="37"/>
      <c r="E136" s="37"/>
      <c r="F136" s="28" t="str">
        <f>IF(E22="","",E22)</f>
        <v>Vyplň údaj</v>
      </c>
      <c r="G136" s="37"/>
      <c r="H136" s="37"/>
      <c r="I136" s="30" t="s">
        <v>34</v>
      </c>
      <c r="J136" s="33" t="str">
        <f>E28</f>
        <v xml:space="preserve"> </v>
      </c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5" s="2" customFormat="1" ht="10.35" customHeight="1">
      <c r="A137" s="35"/>
      <c r="B137" s="36"/>
      <c r="C137" s="37"/>
      <c r="D137" s="37"/>
      <c r="E137" s="37"/>
      <c r="F137" s="37"/>
      <c r="G137" s="37"/>
      <c r="H137" s="37"/>
      <c r="I137" s="37"/>
      <c r="J137" s="37"/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65" s="11" customFormat="1" ht="29.25" customHeight="1">
      <c r="A138" s="165"/>
      <c r="B138" s="166"/>
      <c r="C138" s="167" t="s">
        <v>136</v>
      </c>
      <c r="D138" s="168" t="s">
        <v>61</v>
      </c>
      <c r="E138" s="168" t="s">
        <v>57</v>
      </c>
      <c r="F138" s="168" t="s">
        <v>58</v>
      </c>
      <c r="G138" s="168" t="s">
        <v>137</v>
      </c>
      <c r="H138" s="168" t="s">
        <v>138</v>
      </c>
      <c r="I138" s="168" t="s">
        <v>139</v>
      </c>
      <c r="J138" s="168" t="s">
        <v>129</v>
      </c>
      <c r="K138" s="169" t="s">
        <v>140</v>
      </c>
      <c r="L138" s="170"/>
      <c r="M138" s="76" t="s">
        <v>1</v>
      </c>
      <c r="N138" s="77" t="s">
        <v>40</v>
      </c>
      <c r="O138" s="77" t="s">
        <v>141</v>
      </c>
      <c r="P138" s="77" t="s">
        <v>142</v>
      </c>
      <c r="Q138" s="77" t="s">
        <v>143</v>
      </c>
      <c r="R138" s="77" t="s">
        <v>144</v>
      </c>
      <c r="S138" s="77" t="s">
        <v>145</v>
      </c>
      <c r="T138" s="78" t="s">
        <v>146</v>
      </c>
      <c r="U138" s="165"/>
      <c r="V138" s="165"/>
      <c r="W138" s="165"/>
      <c r="X138" s="165"/>
      <c r="Y138" s="165"/>
      <c r="Z138" s="165"/>
      <c r="AA138" s="165"/>
      <c r="AB138" s="165"/>
      <c r="AC138" s="165"/>
      <c r="AD138" s="165"/>
      <c r="AE138" s="165"/>
    </row>
    <row r="139" spans="1:65" s="2" customFormat="1" ht="22.9" customHeight="1">
      <c r="A139" s="35"/>
      <c r="B139" s="36"/>
      <c r="C139" s="83" t="s">
        <v>147</v>
      </c>
      <c r="D139" s="37"/>
      <c r="E139" s="37"/>
      <c r="F139" s="37"/>
      <c r="G139" s="37"/>
      <c r="H139" s="37"/>
      <c r="I139" s="37"/>
      <c r="J139" s="171">
        <f>BK139</f>
        <v>0</v>
      </c>
      <c r="K139" s="37"/>
      <c r="L139" s="40"/>
      <c r="M139" s="79"/>
      <c r="N139" s="172"/>
      <c r="O139" s="80"/>
      <c r="P139" s="173">
        <f>P140+P166</f>
        <v>0</v>
      </c>
      <c r="Q139" s="80"/>
      <c r="R139" s="173">
        <f>R140+R166</f>
        <v>2.8217759999999998</v>
      </c>
      <c r="S139" s="80"/>
      <c r="T139" s="174">
        <f>T140+T166</f>
        <v>4.2871299999999994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75</v>
      </c>
      <c r="AU139" s="18" t="s">
        <v>131</v>
      </c>
      <c r="BK139" s="175">
        <f>BK140+BK166</f>
        <v>0</v>
      </c>
    </row>
    <row r="140" spans="1:65" s="12" customFormat="1" ht="25.9" customHeight="1">
      <c r="B140" s="176"/>
      <c r="C140" s="177"/>
      <c r="D140" s="178" t="s">
        <v>75</v>
      </c>
      <c r="E140" s="179" t="s">
        <v>148</v>
      </c>
      <c r="F140" s="179" t="s">
        <v>149</v>
      </c>
      <c r="G140" s="177"/>
      <c r="H140" s="177"/>
      <c r="I140" s="180"/>
      <c r="J140" s="181">
        <f>BK140</f>
        <v>0</v>
      </c>
      <c r="K140" s="177"/>
      <c r="L140" s="182"/>
      <c r="M140" s="183"/>
      <c r="N140" s="184"/>
      <c r="O140" s="184"/>
      <c r="P140" s="185">
        <f>P141+P144+P147+P154+P157+P160+P163</f>
        <v>0</v>
      </c>
      <c r="Q140" s="184"/>
      <c r="R140" s="185">
        <f>R141+R144+R147+R154+R157+R160+R163</f>
        <v>1.8903059999999998</v>
      </c>
      <c r="S140" s="184"/>
      <c r="T140" s="186">
        <f>T141+T144+T147+T154+T157+T160+T163</f>
        <v>2.262</v>
      </c>
      <c r="AR140" s="187" t="s">
        <v>83</v>
      </c>
      <c r="AT140" s="188" t="s">
        <v>75</v>
      </c>
      <c r="AU140" s="188" t="s">
        <v>76</v>
      </c>
      <c r="AY140" s="187" t="s">
        <v>150</v>
      </c>
      <c r="BK140" s="189">
        <f>BK141+BK144+BK147+BK154+BK157+BK160+BK163</f>
        <v>0</v>
      </c>
    </row>
    <row r="141" spans="1:65" s="12" customFormat="1" ht="22.9" customHeight="1">
      <c r="B141" s="176"/>
      <c r="C141" s="177"/>
      <c r="D141" s="178" t="s">
        <v>75</v>
      </c>
      <c r="E141" s="190" t="s">
        <v>333</v>
      </c>
      <c r="F141" s="190" t="s">
        <v>334</v>
      </c>
      <c r="G141" s="177"/>
      <c r="H141" s="177"/>
      <c r="I141" s="180"/>
      <c r="J141" s="191">
        <f>BK141</f>
        <v>0</v>
      </c>
      <c r="K141" s="177"/>
      <c r="L141" s="182"/>
      <c r="M141" s="183"/>
      <c r="N141" s="184"/>
      <c r="O141" s="184"/>
      <c r="P141" s="185">
        <f>SUM(P142:P143)</f>
        <v>0</v>
      </c>
      <c r="Q141" s="184"/>
      <c r="R141" s="185">
        <f>SUM(R142:R143)</f>
        <v>1.2</v>
      </c>
      <c r="S141" s="184"/>
      <c r="T141" s="186">
        <f>SUM(T142:T143)</f>
        <v>0</v>
      </c>
      <c r="AR141" s="187" t="s">
        <v>83</v>
      </c>
      <c r="AT141" s="188" t="s">
        <v>75</v>
      </c>
      <c r="AU141" s="188" t="s">
        <v>83</v>
      </c>
      <c r="AY141" s="187" t="s">
        <v>150</v>
      </c>
      <c r="BK141" s="189">
        <f>SUM(BK142:BK143)</f>
        <v>0</v>
      </c>
    </row>
    <row r="142" spans="1:65" s="2" customFormat="1" ht="21.75" customHeight="1">
      <c r="A142" s="35"/>
      <c r="B142" s="36"/>
      <c r="C142" s="192" t="s">
        <v>83</v>
      </c>
      <c r="D142" s="192" t="s">
        <v>152</v>
      </c>
      <c r="E142" s="193" t="s">
        <v>2020</v>
      </c>
      <c r="F142" s="194" t="s">
        <v>2021</v>
      </c>
      <c r="G142" s="195" t="s">
        <v>265</v>
      </c>
      <c r="H142" s="196">
        <v>30</v>
      </c>
      <c r="I142" s="197"/>
      <c r="J142" s="198">
        <f>ROUND(I142*H142,2)</f>
        <v>0</v>
      </c>
      <c r="K142" s="194" t="s">
        <v>156</v>
      </c>
      <c r="L142" s="40"/>
      <c r="M142" s="199" t="s">
        <v>1</v>
      </c>
      <c r="N142" s="200" t="s">
        <v>41</v>
      </c>
      <c r="O142" s="72"/>
      <c r="P142" s="201">
        <f>O142*H142</f>
        <v>0</v>
      </c>
      <c r="Q142" s="201">
        <v>0.04</v>
      </c>
      <c r="R142" s="201">
        <f>Q142*H142</f>
        <v>1.2</v>
      </c>
      <c r="S142" s="201">
        <v>0</v>
      </c>
      <c r="T142" s="20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3" t="s">
        <v>157</v>
      </c>
      <c r="AT142" s="203" t="s">
        <v>152</v>
      </c>
      <c r="AU142" s="203" t="s">
        <v>85</v>
      </c>
      <c r="AY142" s="18" t="s">
        <v>150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8" t="s">
        <v>83</v>
      </c>
      <c r="BK142" s="204">
        <f>ROUND(I142*H142,2)</f>
        <v>0</v>
      </c>
      <c r="BL142" s="18" t="s">
        <v>157</v>
      </c>
      <c r="BM142" s="203" t="s">
        <v>2022</v>
      </c>
    </row>
    <row r="143" spans="1:65" s="2" customFormat="1">
      <c r="A143" s="35"/>
      <c r="B143" s="36"/>
      <c r="C143" s="37"/>
      <c r="D143" s="205" t="s">
        <v>159</v>
      </c>
      <c r="E143" s="37"/>
      <c r="F143" s="206" t="s">
        <v>2023</v>
      </c>
      <c r="G143" s="37"/>
      <c r="H143" s="37"/>
      <c r="I143" s="207"/>
      <c r="J143" s="37"/>
      <c r="K143" s="37"/>
      <c r="L143" s="40"/>
      <c r="M143" s="208"/>
      <c r="N143" s="209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159</v>
      </c>
      <c r="AU143" s="18" t="s">
        <v>85</v>
      </c>
    </row>
    <row r="144" spans="1:65" s="12" customFormat="1" ht="22.9" customHeight="1">
      <c r="B144" s="176"/>
      <c r="C144" s="177"/>
      <c r="D144" s="178" t="s">
        <v>75</v>
      </c>
      <c r="E144" s="190" t="s">
        <v>441</v>
      </c>
      <c r="F144" s="190" t="s">
        <v>442</v>
      </c>
      <c r="G144" s="177"/>
      <c r="H144" s="177"/>
      <c r="I144" s="180"/>
      <c r="J144" s="191">
        <f>BK144</f>
        <v>0</v>
      </c>
      <c r="K144" s="177"/>
      <c r="L144" s="182"/>
      <c r="M144" s="183"/>
      <c r="N144" s="184"/>
      <c r="O144" s="184"/>
      <c r="P144" s="185">
        <f>SUM(P145:P146)</f>
        <v>0</v>
      </c>
      <c r="Q144" s="184"/>
      <c r="R144" s="185">
        <f>SUM(R145:R146)</f>
        <v>0.69030599999999998</v>
      </c>
      <c r="S144" s="184"/>
      <c r="T144" s="186">
        <f>SUM(T145:T146)</f>
        <v>0</v>
      </c>
      <c r="AR144" s="187" t="s">
        <v>83</v>
      </c>
      <c r="AT144" s="188" t="s">
        <v>75</v>
      </c>
      <c r="AU144" s="188" t="s">
        <v>83</v>
      </c>
      <c r="AY144" s="187" t="s">
        <v>150</v>
      </c>
      <c r="BK144" s="189">
        <f>SUM(BK145:BK146)</f>
        <v>0</v>
      </c>
    </row>
    <row r="145" spans="1:65" s="2" customFormat="1" ht="33" customHeight="1">
      <c r="A145" s="35"/>
      <c r="B145" s="36"/>
      <c r="C145" s="192" t="s">
        <v>85</v>
      </c>
      <c r="D145" s="192" t="s">
        <v>152</v>
      </c>
      <c r="E145" s="193" t="s">
        <v>2024</v>
      </c>
      <c r="F145" s="194" t="s">
        <v>2025</v>
      </c>
      <c r="G145" s="195" t="s">
        <v>155</v>
      </c>
      <c r="H145" s="196">
        <v>0.3</v>
      </c>
      <c r="I145" s="197"/>
      <c r="J145" s="198">
        <f>ROUND(I145*H145,2)</f>
        <v>0</v>
      </c>
      <c r="K145" s="194" t="s">
        <v>156</v>
      </c>
      <c r="L145" s="40"/>
      <c r="M145" s="199" t="s">
        <v>1</v>
      </c>
      <c r="N145" s="200" t="s">
        <v>41</v>
      </c>
      <c r="O145" s="72"/>
      <c r="P145" s="201">
        <f>O145*H145</f>
        <v>0</v>
      </c>
      <c r="Q145" s="201">
        <v>2.3010199999999998</v>
      </c>
      <c r="R145" s="201">
        <f>Q145*H145</f>
        <v>0.69030599999999998</v>
      </c>
      <c r="S145" s="201">
        <v>0</v>
      </c>
      <c r="T145" s="20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3" t="s">
        <v>157</v>
      </c>
      <c r="AT145" s="203" t="s">
        <v>152</v>
      </c>
      <c r="AU145" s="203" t="s">
        <v>85</v>
      </c>
      <c r="AY145" s="18" t="s">
        <v>150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8" t="s">
        <v>83</v>
      </c>
      <c r="BK145" s="204">
        <f>ROUND(I145*H145,2)</f>
        <v>0</v>
      </c>
      <c r="BL145" s="18" t="s">
        <v>157</v>
      </c>
      <c r="BM145" s="203" t="s">
        <v>2026</v>
      </c>
    </row>
    <row r="146" spans="1:65" s="2" customFormat="1" ht="19.5">
      <c r="A146" s="35"/>
      <c r="B146" s="36"/>
      <c r="C146" s="37"/>
      <c r="D146" s="205" t="s">
        <v>159</v>
      </c>
      <c r="E146" s="37"/>
      <c r="F146" s="206" t="s">
        <v>2027</v>
      </c>
      <c r="G146" s="37"/>
      <c r="H146" s="37"/>
      <c r="I146" s="207"/>
      <c r="J146" s="37"/>
      <c r="K146" s="37"/>
      <c r="L146" s="40"/>
      <c r="M146" s="208"/>
      <c r="N146" s="209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159</v>
      </c>
      <c r="AU146" s="18" t="s">
        <v>85</v>
      </c>
    </row>
    <row r="147" spans="1:65" s="12" customFormat="1" ht="22.9" customHeight="1">
      <c r="B147" s="176"/>
      <c r="C147" s="177"/>
      <c r="D147" s="178" t="s">
        <v>75</v>
      </c>
      <c r="E147" s="190" t="s">
        <v>513</v>
      </c>
      <c r="F147" s="190" t="s">
        <v>514</v>
      </c>
      <c r="G147" s="177"/>
      <c r="H147" s="177"/>
      <c r="I147" s="180"/>
      <c r="J147" s="191">
        <f>BK147</f>
        <v>0</v>
      </c>
      <c r="K147" s="177"/>
      <c r="L147" s="182"/>
      <c r="M147" s="183"/>
      <c r="N147" s="184"/>
      <c r="O147" s="184"/>
      <c r="P147" s="185">
        <f>SUM(P148:P153)</f>
        <v>0</v>
      </c>
      <c r="Q147" s="184"/>
      <c r="R147" s="185">
        <f>SUM(R148:R153)</f>
        <v>0</v>
      </c>
      <c r="S147" s="184"/>
      <c r="T147" s="186">
        <f>SUM(T148:T153)</f>
        <v>0</v>
      </c>
      <c r="AR147" s="187" t="s">
        <v>83</v>
      </c>
      <c r="AT147" s="188" t="s">
        <v>75</v>
      </c>
      <c r="AU147" s="188" t="s">
        <v>83</v>
      </c>
      <c r="AY147" s="187" t="s">
        <v>150</v>
      </c>
      <c r="BK147" s="189">
        <f>SUM(BK148:BK153)</f>
        <v>0</v>
      </c>
    </row>
    <row r="148" spans="1:65" s="2" customFormat="1" ht="24.2" customHeight="1">
      <c r="A148" s="35"/>
      <c r="B148" s="36"/>
      <c r="C148" s="192" t="s">
        <v>102</v>
      </c>
      <c r="D148" s="192" t="s">
        <v>152</v>
      </c>
      <c r="E148" s="193" t="s">
        <v>2028</v>
      </c>
      <c r="F148" s="194" t="s">
        <v>2029</v>
      </c>
      <c r="G148" s="195" t="s">
        <v>490</v>
      </c>
      <c r="H148" s="196">
        <v>1</v>
      </c>
      <c r="I148" s="197"/>
      <c r="J148" s="198">
        <f>ROUND(I148*H148,2)</f>
        <v>0</v>
      </c>
      <c r="K148" s="194" t="s">
        <v>156</v>
      </c>
      <c r="L148" s="40"/>
      <c r="M148" s="199" t="s">
        <v>1</v>
      </c>
      <c r="N148" s="200" t="s">
        <v>41</v>
      </c>
      <c r="O148" s="72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3" t="s">
        <v>157</v>
      </c>
      <c r="AT148" s="203" t="s">
        <v>152</v>
      </c>
      <c r="AU148" s="203" t="s">
        <v>85</v>
      </c>
      <c r="AY148" s="18" t="s">
        <v>150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8" t="s">
        <v>83</v>
      </c>
      <c r="BK148" s="204">
        <f>ROUND(I148*H148,2)</f>
        <v>0</v>
      </c>
      <c r="BL148" s="18" t="s">
        <v>157</v>
      </c>
      <c r="BM148" s="203" t="s">
        <v>2030</v>
      </c>
    </row>
    <row r="149" spans="1:65" s="2" customFormat="1" ht="29.25">
      <c r="A149" s="35"/>
      <c r="B149" s="36"/>
      <c r="C149" s="37"/>
      <c r="D149" s="205" t="s">
        <v>159</v>
      </c>
      <c r="E149" s="37"/>
      <c r="F149" s="206" t="s">
        <v>2031</v>
      </c>
      <c r="G149" s="37"/>
      <c r="H149" s="37"/>
      <c r="I149" s="207"/>
      <c r="J149" s="37"/>
      <c r="K149" s="37"/>
      <c r="L149" s="40"/>
      <c r="M149" s="208"/>
      <c r="N149" s="209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159</v>
      </c>
      <c r="AU149" s="18" t="s">
        <v>85</v>
      </c>
    </row>
    <row r="150" spans="1:65" s="2" customFormat="1" ht="33" customHeight="1">
      <c r="A150" s="35"/>
      <c r="B150" s="36"/>
      <c r="C150" s="192" t="s">
        <v>157</v>
      </c>
      <c r="D150" s="192" t="s">
        <v>152</v>
      </c>
      <c r="E150" s="193" t="s">
        <v>2032</v>
      </c>
      <c r="F150" s="194" t="s">
        <v>2033</v>
      </c>
      <c r="G150" s="195" t="s">
        <v>490</v>
      </c>
      <c r="H150" s="196">
        <v>2</v>
      </c>
      <c r="I150" s="197"/>
      <c r="J150" s="198">
        <f>ROUND(I150*H150,2)</f>
        <v>0</v>
      </c>
      <c r="K150" s="194" t="s">
        <v>156</v>
      </c>
      <c r="L150" s="40"/>
      <c r="M150" s="199" t="s">
        <v>1</v>
      </c>
      <c r="N150" s="200" t="s">
        <v>41</v>
      </c>
      <c r="O150" s="72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3" t="s">
        <v>157</v>
      </c>
      <c r="AT150" s="203" t="s">
        <v>152</v>
      </c>
      <c r="AU150" s="203" t="s">
        <v>85</v>
      </c>
      <c r="AY150" s="18" t="s">
        <v>150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8" t="s">
        <v>83</v>
      </c>
      <c r="BK150" s="204">
        <f>ROUND(I150*H150,2)</f>
        <v>0</v>
      </c>
      <c r="BL150" s="18" t="s">
        <v>157</v>
      </c>
      <c r="BM150" s="203" t="s">
        <v>2034</v>
      </c>
    </row>
    <row r="151" spans="1:65" s="2" customFormat="1" ht="29.25">
      <c r="A151" s="35"/>
      <c r="B151" s="36"/>
      <c r="C151" s="37"/>
      <c r="D151" s="205" t="s">
        <v>159</v>
      </c>
      <c r="E151" s="37"/>
      <c r="F151" s="206" t="s">
        <v>2035</v>
      </c>
      <c r="G151" s="37"/>
      <c r="H151" s="37"/>
      <c r="I151" s="207"/>
      <c r="J151" s="37"/>
      <c r="K151" s="37"/>
      <c r="L151" s="40"/>
      <c r="M151" s="208"/>
      <c r="N151" s="209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159</v>
      </c>
      <c r="AU151" s="18" t="s">
        <v>85</v>
      </c>
    </row>
    <row r="152" spans="1:65" s="2" customFormat="1" ht="33" customHeight="1">
      <c r="A152" s="35"/>
      <c r="B152" s="36"/>
      <c r="C152" s="192" t="s">
        <v>185</v>
      </c>
      <c r="D152" s="192" t="s">
        <v>152</v>
      </c>
      <c r="E152" s="193" t="s">
        <v>2036</v>
      </c>
      <c r="F152" s="194" t="s">
        <v>2037</v>
      </c>
      <c r="G152" s="195" t="s">
        <v>490</v>
      </c>
      <c r="H152" s="196">
        <v>1</v>
      </c>
      <c r="I152" s="197"/>
      <c r="J152" s="198">
        <f>ROUND(I152*H152,2)</f>
        <v>0</v>
      </c>
      <c r="K152" s="194" t="s">
        <v>156</v>
      </c>
      <c r="L152" s="40"/>
      <c r="M152" s="199" t="s">
        <v>1</v>
      </c>
      <c r="N152" s="200" t="s">
        <v>41</v>
      </c>
      <c r="O152" s="72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3" t="s">
        <v>157</v>
      </c>
      <c r="AT152" s="203" t="s">
        <v>152</v>
      </c>
      <c r="AU152" s="203" t="s">
        <v>85</v>
      </c>
      <c r="AY152" s="18" t="s">
        <v>150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8" t="s">
        <v>83</v>
      </c>
      <c r="BK152" s="204">
        <f>ROUND(I152*H152,2)</f>
        <v>0</v>
      </c>
      <c r="BL152" s="18" t="s">
        <v>157</v>
      </c>
      <c r="BM152" s="203" t="s">
        <v>2038</v>
      </c>
    </row>
    <row r="153" spans="1:65" s="2" customFormat="1" ht="29.25">
      <c r="A153" s="35"/>
      <c r="B153" s="36"/>
      <c r="C153" s="37"/>
      <c r="D153" s="205" t="s">
        <v>159</v>
      </c>
      <c r="E153" s="37"/>
      <c r="F153" s="206" t="s">
        <v>2039</v>
      </c>
      <c r="G153" s="37"/>
      <c r="H153" s="37"/>
      <c r="I153" s="207"/>
      <c r="J153" s="37"/>
      <c r="K153" s="37"/>
      <c r="L153" s="40"/>
      <c r="M153" s="208"/>
      <c r="N153" s="209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159</v>
      </c>
      <c r="AU153" s="18" t="s">
        <v>85</v>
      </c>
    </row>
    <row r="154" spans="1:65" s="12" customFormat="1" ht="22.9" customHeight="1">
      <c r="B154" s="176"/>
      <c r="C154" s="177"/>
      <c r="D154" s="178" t="s">
        <v>75</v>
      </c>
      <c r="E154" s="190" t="s">
        <v>633</v>
      </c>
      <c r="F154" s="190" t="s">
        <v>634</v>
      </c>
      <c r="G154" s="177"/>
      <c r="H154" s="177"/>
      <c r="I154" s="180"/>
      <c r="J154" s="191">
        <f>BK154</f>
        <v>0</v>
      </c>
      <c r="K154" s="177"/>
      <c r="L154" s="182"/>
      <c r="M154" s="183"/>
      <c r="N154" s="184"/>
      <c r="O154" s="184"/>
      <c r="P154" s="185">
        <f>SUM(P155:P156)</f>
        <v>0</v>
      </c>
      <c r="Q154" s="184"/>
      <c r="R154" s="185">
        <f>SUM(R155:R156)</f>
        <v>0</v>
      </c>
      <c r="S154" s="184"/>
      <c r="T154" s="186">
        <f>SUM(T155:T156)</f>
        <v>0.66</v>
      </c>
      <c r="AR154" s="187" t="s">
        <v>83</v>
      </c>
      <c r="AT154" s="188" t="s">
        <v>75</v>
      </c>
      <c r="AU154" s="188" t="s">
        <v>83</v>
      </c>
      <c r="AY154" s="187" t="s">
        <v>150</v>
      </c>
      <c r="BK154" s="189">
        <f>SUM(BK155:BK156)</f>
        <v>0</v>
      </c>
    </row>
    <row r="155" spans="1:65" s="2" customFormat="1" ht="37.9" customHeight="1">
      <c r="A155" s="35"/>
      <c r="B155" s="36"/>
      <c r="C155" s="192" t="s">
        <v>191</v>
      </c>
      <c r="D155" s="192" t="s">
        <v>152</v>
      </c>
      <c r="E155" s="193" t="s">
        <v>2040</v>
      </c>
      <c r="F155" s="194" t="s">
        <v>2041</v>
      </c>
      <c r="G155" s="195" t="s">
        <v>155</v>
      </c>
      <c r="H155" s="196">
        <v>0.3</v>
      </c>
      <c r="I155" s="197"/>
      <c r="J155" s="198">
        <f>ROUND(I155*H155,2)</f>
        <v>0</v>
      </c>
      <c r="K155" s="194" t="s">
        <v>156</v>
      </c>
      <c r="L155" s="40"/>
      <c r="M155" s="199" t="s">
        <v>1</v>
      </c>
      <c r="N155" s="200" t="s">
        <v>41</v>
      </c>
      <c r="O155" s="72"/>
      <c r="P155" s="201">
        <f>O155*H155</f>
        <v>0</v>
      </c>
      <c r="Q155" s="201">
        <v>0</v>
      </c>
      <c r="R155" s="201">
        <f>Q155*H155</f>
        <v>0</v>
      </c>
      <c r="S155" s="201">
        <v>2.2000000000000002</v>
      </c>
      <c r="T155" s="202">
        <f>S155*H155</f>
        <v>0.66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3" t="s">
        <v>157</v>
      </c>
      <c r="AT155" s="203" t="s">
        <v>152</v>
      </c>
      <c r="AU155" s="203" t="s">
        <v>85</v>
      </c>
      <c r="AY155" s="18" t="s">
        <v>150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8" t="s">
        <v>83</v>
      </c>
      <c r="BK155" s="204">
        <f>ROUND(I155*H155,2)</f>
        <v>0</v>
      </c>
      <c r="BL155" s="18" t="s">
        <v>157</v>
      </c>
      <c r="BM155" s="203" t="s">
        <v>2042</v>
      </c>
    </row>
    <row r="156" spans="1:65" s="2" customFormat="1" ht="19.5">
      <c r="A156" s="35"/>
      <c r="B156" s="36"/>
      <c r="C156" s="37"/>
      <c r="D156" s="205" t="s">
        <v>159</v>
      </c>
      <c r="E156" s="37"/>
      <c r="F156" s="206" t="s">
        <v>2043</v>
      </c>
      <c r="G156" s="37"/>
      <c r="H156" s="37"/>
      <c r="I156" s="207"/>
      <c r="J156" s="37"/>
      <c r="K156" s="37"/>
      <c r="L156" s="40"/>
      <c r="M156" s="208"/>
      <c r="N156" s="209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159</v>
      </c>
      <c r="AU156" s="18" t="s">
        <v>85</v>
      </c>
    </row>
    <row r="157" spans="1:65" s="12" customFormat="1" ht="22.9" customHeight="1">
      <c r="B157" s="176"/>
      <c r="C157" s="177"/>
      <c r="D157" s="178" t="s">
        <v>75</v>
      </c>
      <c r="E157" s="190" t="s">
        <v>872</v>
      </c>
      <c r="F157" s="190" t="s">
        <v>2044</v>
      </c>
      <c r="G157" s="177"/>
      <c r="H157" s="177"/>
      <c r="I157" s="180"/>
      <c r="J157" s="191">
        <f>BK157</f>
        <v>0</v>
      </c>
      <c r="K157" s="177"/>
      <c r="L157" s="182"/>
      <c r="M157" s="183"/>
      <c r="N157" s="184"/>
      <c r="O157" s="184"/>
      <c r="P157" s="185">
        <f>SUM(P158:P159)</f>
        <v>0</v>
      </c>
      <c r="Q157" s="184"/>
      <c r="R157" s="185">
        <f>SUM(R158:R159)</f>
        <v>0</v>
      </c>
      <c r="S157" s="184"/>
      <c r="T157" s="186">
        <f>SUM(T158:T159)</f>
        <v>1.6019999999999999</v>
      </c>
      <c r="AR157" s="187" t="s">
        <v>83</v>
      </c>
      <c r="AT157" s="188" t="s">
        <v>75</v>
      </c>
      <c r="AU157" s="188" t="s">
        <v>83</v>
      </c>
      <c r="AY157" s="187" t="s">
        <v>150</v>
      </c>
      <c r="BK157" s="189">
        <f>SUM(BK158:BK159)</f>
        <v>0</v>
      </c>
    </row>
    <row r="158" spans="1:65" s="2" customFormat="1" ht="24.2" customHeight="1">
      <c r="A158" s="35"/>
      <c r="B158" s="36"/>
      <c r="C158" s="192" t="s">
        <v>288</v>
      </c>
      <c r="D158" s="192" t="s">
        <v>152</v>
      </c>
      <c r="E158" s="193" t="s">
        <v>2045</v>
      </c>
      <c r="F158" s="194" t="s">
        <v>2046</v>
      </c>
      <c r="G158" s="195" t="s">
        <v>363</v>
      </c>
      <c r="H158" s="196">
        <v>89</v>
      </c>
      <c r="I158" s="197"/>
      <c r="J158" s="198">
        <f>ROUND(I158*H158,2)</f>
        <v>0</v>
      </c>
      <c r="K158" s="194" t="s">
        <v>156</v>
      </c>
      <c r="L158" s="40"/>
      <c r="M158" s="199" t="s">
        <v>1</v>
      </c>
      <c r="N158" s="200" t="s">
        <v>41</v>
      </c>
      <c r="O158" s="72"/>
      <c r="P158" s="201">
        <f>O158*H158</f>
        <v>0</v>
      </c>
      <c r="Q158" s="201">
        <v>0</v>
      </c>
      <c r="R158" s="201">
        <f>Q158*H158</f>
        <v>0</v>
      </c>
      <c r="S158" s="201">
        <v>1.7999999999999999E-2</v>
      </c>
      <c r="T158" s="202">
        <f>S158*H158</f>
        <v>1.6019999999999999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3" t="s">
        <v>157</v>
      </c>
      <c r="AT158" s="203" t="s">
        <v>152</v>
      </c>
      <c r="AU158" s="203" t="s">
        <v>85</v>
      </c>
      <c r="AY158" s="18" t="s">
        <v>150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8" t="s">
        <v>83</v>
      </c>
      <c r="BK158" s="204">
        <f>ROUND(I158*H158,2)</f>
        <v>0</v>
      </c>
      <c r="BL158" s="18" t="s">
        <v>157</v>
      </c>
      <c r="BM158" s="203" t="s">
        <v>2047</v>
      </c>
    </row>
    <row r="159" spans="1:65" s="2" customFormat="1" ht="19.5">
      <c r="A159" s="35"/>
      <c r="B159" s="36"/>
      <c r="C159" s="37"/>
      <c r="D159" s="205" t="s">
        <v>159</v>
      </c>
      <c r="E159" s="37"/>
      <c r="F159" s="206" t="s">
        <v>2048</v>
      </c>
      <c r="G159" s="37"/>
      <c r="H159" s="37"/>
      <c r="I159" s="207"/>
      <c r="J159" s="37"/>
      <c r="K159" s="37"/>
      <c r="L159" s="40"/>
      <c r="M159" s="208"/>
      <c r="N159" s="209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159</v>
      </c>
      <c r="AU159" s="18" t="s">
        <v>85</v>
      </c>
    </row>
    <row r="160" spans="1:65" s="12" customFormat="1" ht="22.9" customHeight="1">
      <c r="B160" s="176"/>
      <c r="C160" s="177"/>
      <c r="D160" s="178" t="s">
        <v>75</v>
      </c>
      <c r="E160" s="190" t="s">
        <v>175</v>
      </c>
      <c r="F160" s="190" t="s">
        <v>176</v>
      </c>
      <c r="G160" s="177"/>
      <c r="H160" s="177"/>
      <c r="I160" s="180"/>
      <c r="J160" s="191">
        <f>BK160</f>
        <v>0</v>
      </c>
      <c r="K160" s="177"/>
      <c r="L160" s="182"/>
      <c r="M160" s="183"/>
      <c r="N160" s="184"/>
      <c r="O160" s="184"/>
      <c r="P160" s="185">
        <f>SUM(P161:P162)</f>
        <v>0</v>
      </c>
      <c r="Q160" s="184"/>
      <c r="R160" s="185">
        <f>SUM(R161:R162)</f>
        <v>0</v>
      </c>
      <c r="S160" s="184"/>
      <c r="T160" s="186">
        <f>SUM(T161:T162)</f>
        <v>0</v>
      </c>
      <c r="AR160" s="187" t="s">
        <v>83</v>
      </c>
      <c r="AT160" s="188" t="s">
        <v>75</v>
      </c>
      <c r="AU160" s="188" t="s">
        <v>83</v>
      </c>
      <c r="AY160" s="187" t="s">
        <v>150</v>
      </c>
      <c r="BK160" s="189">
        <f>SUM(BK161:BK162)</f>
        <v>0</v>
      </c>
    </row>
    <row r="161" spans="1:65" s="2" customFormat="1" ht="33" customHeight="1">
      <c r="A161" s="35"/>
      <c r="B161" s="36"/>
      <c r="C161" s="192" t="s">
        <v>292</v>
      </c>
      <c r="D161" s="192" t="s">
        <v>152</v>
      </c>
      <c r="E161" s="193" t="s">
        <v>778</v>
      </c>
      <c r="F161" s="194" t="s">
        <v>2049</v>
      </c>
      <c r="G161" s="195" t="s">
        <v>171</v>
      </c>
      <c r="H161" s="196">
        <v>2.262</v>
      </c>
      <c r="I161" s="197"/>
      <c r="J161" s="198">
        <f>ROUND(I161*H161,2)</f>
        <v>0</v>
      </c>
      <c r="K161" s="194" t="s">
        <v>156</v>
      </c>
      <c r="L161" s="40"/>
      <c r="M161" s="199" t="s">
        <v>1</v>
      </c>
      <c r="N161" s="200" t="s">
        <v>41</v>
      </c>
      <c r="O161" s="72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3" t="s">
        <v>157</v>
      </c>
      <c r="AT161" s="203" t="s">
        <v>152</v>
      </c>
      <c r="AU161" s="203" t="s">
        <v>85</v>
      </c>
      <c r="AY161" s="18" t="s">
        <v>150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8" t="s">
        <v>83</v>
      </c>
      <c r="BK161" s="204">
        <f>ROUND(I161*H161,2)</f>
        <v>0</v>
      </c>
      <c r="BL161" s="18" t="s">
        <v>157</v>
      </c>
      <c r="BM161" s="203" t="s">
        <v>2050</v>
      </c>
    </row>
    <row r="162" spans="1:65" s="2" customFormat="1" ht="29.25">
      <c r="A162" s="35"/>
      <c r="B162" s="36"/>
      <c r="C162" s="37"/>
      <c r="D162" s="205" t="s">
        <v>159</v>
      </c>
      <c r="E162" s="37"/>
      <c r="F162" s="206" t="s">
        <v>781</v>
      </c>
      <c r="G162" s="37"/>
      <c r="H162" s="37"/>
      <c r="I162" s="207"/>
      <c r="J162" s="37"/>
      <c r="K162" s="37"/>
      <c r="L162" s="40"/>
      <c r="M162" s="208"/>
      <c r="N162" s="209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159</v>
      </c>
      <c r="AU162" s="18" t="s">
        <v>85</v>
      </c>
    </row>
    <row r="163" spans="1:65" s="12" customFormat="1" ht="22.9" customHeight="1">
      <c r="B163" s="176"/>
      <c r="C163" s="177"/>
      <c r="D163" s="178" t="s">
        <v>75</v>
      </c>
      <c r="E163" s="190" t="s">
        <v>782</v>
      </c>
      <c r="F163" s="190" t="s">
        <v>783</v>
      </c>
      <c r="G163" s="177"/>
      <c r="H163" s="177"/>
      <c r="I163" s="180"/>
      <c r="J163" s="191">
        <f>BK163</f>
        <v>0</v>
      </c>
      <c r="K163" s="177"/>
      <c r="L163" s="182"/>
      <c r="M163" s="183"/>
      <c r="N163" s="184"/>
      <c r="O163" s="184"/>
      <c r="P163" s="185">
        <f>SUM(P164:P165)</f>
        <v>0</v>
      </c>
      <c r="Q163" s="184"/>
      <c r="R163" s="185">
        <f>SUM(R164:R165)</f>
        <v>0</v>
      </c>
      <c r="S163" s="184"/>
      <c r="T163" s="186">
        <f>SUM(T164:T165)</f>
        <v>0</v>
      </c>
      <c r="AR163" s="187" t="s">
        <v>83</v>
      </c>
      <c r="AT163" s="188" t="s">
        <v>75</v>
      </c>
      <c r="AU163" s="188" t="s">
        <v>83</v>
      </c>
      <c r="AY163" s="187" t="s">
        <v>150</v>
      </c>
      <c r="BK163" s="189">
        <f>SUM(BK164:BK165)</f>
        <v>0</v>
      </c>
    </row>
    <row r="164" spans="1:65" s="2" customFormat="1" ht="24.2" customHeight="1">
      <c r="A164" s="35"/>
      <c r="B164" s="36"/>
      <c r="C164" s="192" t="s">
        <v>300</v>
      </c>
      <c r="D164" s="192" t="s">
        <v>152</v>
      </c>
      <c r="E164" s="193" t="s">
        <v>785</v>
      </c>
      <c r="F164" s="194" t="s">
        <v>2051</v>
      </c>
      <c r="G164" s="195" t="s">
        <v>171</v>
      </c>
      <c r="H164" s="196">
        <v>1.8819999999999999</v>
      </c>
      <c r="I164" s="197"/>
      <c r="J164" s="198">
        <f>ROUND(I164*H164,2)</f>
        <v>0</v>
      </c>
      <c r="K164" s="194" t="s">
        <v>156</v>
      </c>
      <c r="L164" s="40"/>
      <c r="M164" s="199" t="s">
        <v>1</v>
      </c>
      <c r="N164" s="200" t="s">
        <v>41</v>
      </c>
      <c r="O164" s="72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3" t="s">
        <v>157</v>
      </c>
      <c r="AT164" s="203" t="s">
        <v>152</v>
      </c>
      <c r="AU164" s="203" t="s">
        <v>85</v>
      </c>
      <c r="AY164" s="18" t="s">
        <v>150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8" t="s">
        <v>83</v>
      </c>
      <c r="BK164" s="204">
        <f>ROUND(I164*H164,2)</f>
        <v>0</v>
      </c>
      <c r="BL164" s="18" t="s">
        <v>157</v>
      </c>
      <c r="BM164" s="203" t="s">
        <v>2052</v>
      </c>
    </row>
    <row r="165" spans="1:65" s="2" customFormat="1" ht="39">
      <c r="A165" s="35"/>
      <c r="B165" s="36"/>
      <c r="C165" s="37"/>
      <c r="D165" s="205" t="s">
        <v>159</v>
      </c>
      <c r="E165" s="37"/>
      <c r="F165" s="206" t="s">
        <v>788</v>
      </c>
      <c r="G165" s="37"/>
      <c r="H165" s="37"/>
      <c r="I165" s="207"/>
      <c r="J165" s="37"/>
      <c r="K165" s="37"/>
      <c r="L165" s="40"/>
      <c r="M165" s="208"/>
      <c r="N165" s="209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159</v>
      </c>
      <c r="AU165" s="18" t="s">
        <v>85</v>
      </c>
    </row>
    <row r="166" spans="1:65" s="12" customFormat="1" ht="25.9" customHeight="1">
      <c r="B166" s="176"/>
      <c r="C166" s="177"/>
      <c r="D166" s="178" t="s">
        <v>75</v>
      </c>
      <c r="E166" s="179" t="s">
        <v>789</v>
      </c>
      <c r="F166" s="179" t="s">
        <v>790</v>
      </c>
      <c r="G166" s="177"/>
      <c r="H166" s="177"/>
      <c r="I166" s="180"/>
      <c r="J166" s="181">
        <f>BK166</f>
        <v>0</v>
      </c>
      <c r="K166" s="177"/>
      <c r="L166" s="182"/>
      <c r="M166" s="183"/>
      <c r="N166" s="184"/>
      <c r="O166" s="184"/>
      <c r="P166" s="185">
        <f>P167+P216+P286+P291+P362+P369</f>
        <v>0</v>
      </c>
      <c r="Q166" s="184"/>
      <c r="R166" s="185">
        <f>R167+R216+R286+R291+R362+R369</f>
        <v>0.93147000000000002</v>
      </c>
      <c r="S166" s="184"/>
      <c r="T166" s="186">
        <f>T167+T216+T286+T291+T362+T369</f>
        <v>2.0251299999999999</v>
      </c>
      <c r="AR166" s="187" t="s">
        <v>85</v>
      </c>
      <c r="AT166" s="188" t="s">
        <v>75</v>
      </c>
      <c r="AU166" s="188" t="s">
        <v>76</v>
      </c>
      <c r="AY166" s="187" t="s">
        <v>150</v>
      </c>
      <c r="BK166" s="189">
        <f>BK167+BK216+BK286+BK291+BK362+BK369</f>
        <v>0</v>
      </c>
    </row>
    <row r="167" spans="1:65" s="12" customFormat="1" ht="22.9" customHeight="1">
      <c r="B167" s="176"/>
      <c r="C167" s="177"/>
      <c r="D167" s="178" t="s">
        <v>75</v>
      </c>
      <c r="E167" s="190" t="s">
        <v>2053</v>
      </c>
      <c r="F167" s="190" t="s">
        <v>2054</v>
      </c>
      <c r="G167" s="177"/>
      <c r="H167" s="177"/>
      <c r="I167" s="180"/>
      <c r="J167" s="191">
        <f>BK167</f>
        <v>0</v>
      </c>
      <c r="K167" s="177"/>
      <c r="L167" s="182"/>
      <c r="M167" s="183"/>
      <c r="N167" s="184"/>
      <c r="O167" s="184"/>
      <c r="P167" s="185">
        <f>SUM(P168:P215)</f>
        <v>0</v>
      </c>
      <c r="Q167" s="184"/>
      <c r="R167" s="185">
        <f>SUM(R168:R215)</f>
        <v>9.0689999999999979E-2</v>
      </c>
      <c r="S167" s="184"/>
      <c r="T167" s="186">
        <f>SUM(T168:T215)</f>
        <v>0.23407</v>
      </c>
      <c r="AR167" s="187" t="s">
        <v>85</v>
      </c>
      <c r="AT167" s="188" t="s">
        <v>75</v>
      </c>
      <c r="AU167" s="188" t="s">
        <v>83</v>
      </c>
      <c r="AY167" s="187" t="s">
        <v>150</v>
      </c>
      <c r="BK167" s="189">
        <f>SUM(BK168:BK215)</f>
        <v>0</v>
      </c>
    </row>
    <row r="168" spans="1:65" s="2" customFormat="1" ht="16.5" customHeight="1">
      <c r="A168" s="35"/>
      <c r="B168" s="36"/>
      <c r="C168" s="192" t="s">
        <v>306</v>
      </c>
      <c r="D168" s="192" t="s">
        <v>152</v>
      </c>
      <c r="E168" s="193" t="s">
        <v>2055</v>
      </c>
      <c r="F168" s="194" t="s">
        <v>2056</v>
      </c>
      <c r="G168" s="195" t="s">
        <v>363</v>
      </c>
      <c r="H168" s="196">
        <v>89</v>
      </c>
      <c r="I168" s="197"/>
      <c r="J168" s="198">
        <f>ROUND(I168*H168,2)</f>
        <v>0</v>
      </c>
      <c r="K168" s="194" t="s">
        <v>156</v>
      </c>
      <c r="L168" s="40"/>
      <c r="M168" s="199" t="s">
        <v>1</v>
      </c>
      <c r="N168" s="200" t="s">
        <v>41</v>
      </c>
      <c r="O168" s="72"/>
      <c r="P168" s="201">
        <f>O168*H168</f>
        <v>0</v>
      </c>
      <c r="Q168" s="201">
        <v>0</v>
      </c>
      <c r="R168" s="201">
        <f>Q168*H168</f>
        <v>0</v>
      </c>
      <c r="S168" s="201">
        <v>2.63E-3</v>
      </c>
      <c r="T168" s="202">
        <f>S168*H168</f>
        <v>0.23407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3" t="s">
        <v>350</v>
      </c>
      <c r="AT168" s="203" t="s">
        <v>152</v>
      </c>
      <c r="AU168" s="203" t="s">
        <v>85</v>
      </c>
      <c r="AY168" s="18" t="s">
        <v>150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8" t="s">
        <v>83</v>
      </c>
      <c r="BK168" s="204">
        <f>ROUND(I168*H168,2)</f>
        <v>0</v>
      </c>
      <c r="BL168" s="18" t="s">
        <v>350</v>
      </c>
      <c r="BM168" s="203" t="s">
        <v>2057</v>
      </c>
    </row>
    <row r="169" spans="1:65" s="2" customFormat="1" ht="19.5">
      <c r="A169" s="35"/>
      <c r="B169" s="36"/>
      <c r="C169" s="37"/>
      <c r="D169" s="205" t="s">
        <v>159</v>
      </c>
      <c r="E169" s="37"/>
      <c r="F169" s="206" t="s">
        <v>2058</v>
      </c>
      <c r="G169" s="37"/>
      <c r="H169" s="37"/>
      <c r="I169" s="207"/>
      <c r="J169" s="37"/>
      <c r="K169" s="37"/>
      <c r="L169" s="40"/>
      <c r="M169" s="208"/>
      <c r="N169" s="209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159</v>
      </c>
      <c r="AU169" s="18" t="s">
        <v>85</v>
      </c>
    </row>
    <row r="170" spans="1:65" s="2" customFormat="1" ht="16.5" customHeight="1">
      <c r="A170" s="35"/>
      <c r="B170" s="36"/>
      <c r="C170" s="192" t="s">
        <v>318</v>
      </c>
      <c r="D170" s="192" t="s">
        <v>152</v>
      </c>
      <c r="E170" s="193" t="s">
        <v>2059</v>
      </c>
      <c r="F170" s="194" t="s">
        <v>2060</v>
      </c>
      <c r="G170" s="195" t="s">
        <v>490</v>
      </c>
      <c r="H170" s="196">
        <v>3</v>
      </c>
      <c r="I170" s="197"/>
      <c r="J170" s="198">
        <f>ROUND(I170*H170,2)</f>
        <v>0</v>
      </c>
      <c r="K170" s="194" t="s">
        <v>156</v>
      </c>
      <c r="L170" s="40"/>
      <c r="M170" s="199" t="s">
        <v>1</v>
      </c>
      <c r="N170" s="200" t="s">
        <v>41</v>
      </c>
      <c r="O170" s="72"/>
      <c r="P170" s="201">
        <f>O170*H170</f>
        <v>0</v>
      </c>
      <c r="Q170" s="201">
        <v>5.1999999999999995E-4</v>
      </c>
      <c r="R170" s="201">
        <f>Q170*H170</f>
        <v>1.5599999999999998E-3</v>
      </c>
      <c r="S170" s="201">
        <v>0</v>
      </c>
      <c r="T170" s="20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3" t="s">
        <v>350</v>
      </c>
      <c r="AT170" s="203" t="s">
        <v>152</v>
      </c>
      <c r="AU170" s="203" t="s">
        <v>85</v>
      </c>
      <c r="AY170" s="18" t="s">
        <v>150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8" t="s">
        <v>83</v>
      </c>
      <c r="BK170" s="204">
        <f>ROUND(I170*H170,2)</f>
        <v>0</v>
      </c>
      <c r="BL170" s="18" t="s">
        <v>350</v>
      </c>
      <c r="BM170" s="203" t="s">
        <v>2061</v>
      </c>
    </row>
    <row r="171" spans="1:65" s="2" customFormat="1" ht="19.5">
      <c r="A171" s="35"/>
      <c r="B171" s="36"/>
      <c r="C171" s="37"/>
      <c r="D171" s="205" t="s">
        <v>159</v>
      </c>
      <c r="E171" s="37"/>
      <c r="F171" s="206" t="s">
        <v>2062</v>
      </c>
      <c r="G171" s="37"/>
      <c r="H171" s="37"/>
      <c r="I171" s="207"/>
      <c r="J171" s="37"/>
      <c r="K171" s="37"/>
      <c r="L171" s="40"/>
      <c r="M171" s="208"/>
      <c r="N171" s="209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159</v>
      </c>
      <c r="AU171" s="18" t="s">
        <v>85</v>
      </c>
    </row>
    <row r="172" spans="1:65" s="2" customFormat="1" ht="16.5" customHeight="1">
      <c r="A172" s="35"/>
      <c r="B172" s="36"/>
      <c r="C172" s="192" t="s">
        <v>325</v>
      </c>
      <c r="D172" s="192" t="s">
        <v>152</v>
      </c>
      <c r="E172" s="193" t="s">
        <v>2063</v>
      </c>
      <c r="F172" s="194" t="s">
        <v>2064</v>
      </c>
      <c r="G172" s="195" t="s">
        <v>490</v>
      </c>
      <c r="H172" s="196">
        <v>2</v>
      </c>
      <c r="I172" s="197"/>
      <c r="J172" s="198">
        <f>ROUND(I172*H172,2)</f>
        <v>0</v>
      </c>
      <c r="K172" s="194" t="s">
        <v>156</v>
      </c>
      <c r="L172" s="40"/>
      <c r="M172" s="199" t="s">
        <v>1</v>
      </c>
      <c r="N172" s="200" t="s">
        <v>41</v>
      </c>
      <c r="O172" s="72"/>
      <c r="P172" s="201">
        <f>O172*H172</f>
        <v>0</v>
      </c>
      <c r="Q172" s="201">
        <v>1E-3</v>
      </c>
      <c r="R172" s="201">
        <f>Q172*H172</f>
        <v>2E-3</v>
      </c>
      <c r="S172" s="201">
        <v>0</v>
      </c>
      <c r="T172" s="20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3" t="s">
        <v>350</v>
      </c>
      <c r="AT172" s="203" t="s">
        <v>152</v>
      </c>
      <c r="AU172" s="203" t="s">
        <v>85</v>
      </c>
      <c r="AY172" s="18" t="s">
        <v>150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8" t="s">
        <v>83</v>
      </c>
      <c r="BK172" s="204">
        <f>ROUND(I172*H172,2)</f>
        <v>0</v>
      </c>
      <c r="BL172" s="18" t="s">
        <v>350</v>
      </c>
      <c r="BM172" s="203" t="s">
        <v>2065</v>
      </c>
    </row>
    <row r="173" spans="1:65" s="2" customFormat="1" ht="19.5">
      <c r="A173" s="35"/>
      <c r="B173" s="36"/>
      <c r="C173" s="37"/>
      <c r="D173" s="205" t="s">
        <v>159</v>
      </c>
      <c r="E173" s="37"/>
      <c r="F173" s="206" t="s">
        <v>2066</v>
      </c>
      <c r="G173" s="37"/>
      <c r="H173" s="37"/>
      <c r="I173" s="207"/>
      <c r="J173" s="37"/>
      <c r="K173" s="37"/>
      <c r="L173" s="40"/>
      <c r="M173" s="208"/>
      <c r="N173" s="209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159</v>
      </c>
      <c r="AU173" s="18" t="s">
        <v>85</v>
      </c>
    </row>
    <row r="174" spans="1:65" s="2" customFormat="1" ht="16.5" customHeight="1">
      <c r="A174" s="35"/>
      <c r="B174" s="36"/>
      <c r="C174" s="192" t="s">
        <v>335</v>
      </c>
      <c r="D174" s="192" t="s">
        <v>152</v>
      </c>
      <c r="E174" s="193" t="s">
        <v>2067</v>
      </c>
      <c r="F174" s="194" t="s">
        <v>2068</v>
      </c>
      <c r="G174" s="195" t="s">
        <v>363</v>
      </c>
      <c r="H174" s="196">
        <v>6</v>
      </c>
      <c r="I174" s="197"/>
      <c r="J174" s="198">
        <f>ROUND(I174*H174,2)</f>
        <v>0</v>
      </c>
      <c r="K174" s="194" t="s">
        <v>156</v>
      </c>
      <c r="L174" s="40"/>
      <c r="M174" s="199" t="s">
        <v>1</v>
      </c>
      <c r="N174" s="200" t="s">
        <v>41</v>
      </c>
      <c r="O174" s="72"/>
      <c r="P174" s="201">
        <f>O174*H174</f>
        <v>0</v>
      </c>
      <c r="Q174" s="201">
        <v>7.1000000000000002E-4</v>
      </c>
      <c r="R174" s="201">
        <f>Q174*H174</f>
        <v>4.2599999999999999E-3</v>
      </c>
      <c r="S174" s="201">
        <v>0</v>
      </c>
      <c r="T174" s="20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3" t="s">
        <v>350</v>
      </c>
      <c r="AT174" s="203" t="s">
        <v>152</v>
      </c>
      <c r="AU174" s="203" t="s">
        <v>85</v>
      </c>
      <c r="AY174" s="18" t="s">
        <v>150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8" t="s">
        <v>83</v>
      </c>
      <c r="BK174" s="204">
        <f>ROUND(I174*H174,2)</f>
        <v>0</v>
      </c>
      <c r="BL174" s="18" t="s">
        <v>350</v>
      </c>
      <c r="BM174" s="203" t="s">
        <v>2069</v>
      </c>
    </row>
    <row r="175" spans="1:65" s="2" customFormat="1">
      <c r="A175" s="35"/>
      <c r="B175" s="36"/>
      <c r="C175" s="37"/>
      <c r="D175" s="205" t="s">
        <v>159</v>
      </c>
      <c r="E175" s="37"/>
      <c r="F175" s="206" t="s">
        <v>2070</v>
      </c>
      <c r="G175" s="37"/>
      <c r="H175" s="37"/>
      <c r="I175" s="207"/>
      <c r="J175" s="37"/>
      <c r="K175" s="37"/>
      <c r="L175" s="40"/>
      <c r="M175" s="208"/>
      <c r="N175" s="209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159</v>
      </c>
      <c r="AU175" s="18" t="s">
        <v>85</v>
      </c>
    </row>
    <row r="176" spans="1:65" s="2" customFormat="1" ht="16.5" customHeight="1">
      <c r="A176" s="35"/>
      <c r="B176" s="36"/>
      <c r="C176" s="192" t="s">
        <v>341</v>
      </c>
      <c r="D176" s="192" t="s">
        <v>152</v>
      </c>
      <c r="E176" s="193" t="s">
        <v>2071</v>
      </c>
      <c r="F176" s="194" t="s">
        <v>2072</v>
      </c>
      <c r="G176" s="195" t="s">
        <v>363</v>
      </c>
      <c r="H176" s="196">
        <v>20</v>
      </c>
      <c r="I176" s="197"/>
      <c r="J176" s="198">
        <f>ROUND(I176*H176,2)</f>
        <v>0</v>
      </c>
      <c r="K176" s="194" t="s">
        <v>156</v>
      </c>
      <c r="L176" s="40"/>
      <c r="M176" s="199" t="s">
        <v>1</v>
      </c>
      <c r="N176" s="200" t="s">
        <v>41</v>
      </c>
      <c r="O176" s="72"/>
      <c r="P176" s="201">
        <f>O176*H176</f>
        <v>0</v>
      </c>
      <c r="Q176" s="201">
        <v>5.9000000000000003E-4</v>
      </c>
      <c r="R176" s="201">
        <f>Q176*H176</f>
        <v>1.1800000000000001E-2</v>
      </c>
      <c r="S176" s="201">
        <v>0</v>
      </c>
      <c r="T176" s="20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3" t="s">
        <v>350</v>
      </c>
      <c r="AT176" s="203" t="s">
        <v>152</v>
      </c>
      <c r="AU176" s="203" t="s">
        <v>85</v>
      </c>
      <c r="AY176" s="18" t="s">
        <v>150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8" t="s">
        <v>83</v>
      </c>
      <c r="BK176" s="204">
        <f>ROUND(I176*H176,2)</f>
        <v>0</v>
      </c>
      <c r="BL176" s="18" t="s">
        <v>350</v>
      </c>
      <c r="BM176" s="203" t="s">
        <v>2073</v>
      </c>
    </row>
    <row r="177" spans="1:65" s="2" customFormat="1">
      <c r="A177" s="35"/>
      <c r="B177" s="36"/>
      <c r="C177" s="37"/>
      <c r="D177" s="205" t="s">
        <v>159</v>
      </c>
      <c r="E177" s="37"/>
      <c r="F177" s="206" t="s">
        <v>2074</v>
      </c>
      <c r="G177" s="37"/>
      <c r="H177" s="37"/>
      <c r="I177" s="207"/>
      <c r="J177" s="37"/>
      <c r="K177" s="37"/>
      <c r="L177" s="40"/>
      <c r="M177" s="208"/>
      <c r="N177" s="209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159</v>
      </c>
      <c r="AU177" s="18" t="s">
        <v>85</v>
      </c>
    </row>
    <row r="178" spans="1:65" s="2" customFormat="1" ht="16.5" customHeight="1">
      <c r="A178" s="35"/>
      <c r="B178" s="36"/>
      <c r="C178" s="192" t="s">
        <v>8</v>
      </c>
      <c r="D178" s="192" t="s">
        <v>152</v>
      </c>
      <c r="E178" s="193" t="s">
        <v>2075</v>
      </c>
      <c r="F178" s="194" t="s">
        <v>2076</v>
      </c>
      <c r="G178" s="195" t="s">
        <v>363</v>
      </c>
      <c r="H178" s="196">
        <v>20</v>
      </c>
      <c r="I178" s="197"/>
      <c r="J178" s="198">
        <f>ROUND(I178*H178,2)</f>
        <v>0</v>
      </c>
      <c r="K178" s="194" t="s">
        <v>156</v>
      </c>
      <c r="L178" s="40"/>
      <c r="M178" s="199" t="s">
        <v>1</v>
      </c>
      <c r="N178" s="200" t="s">
        <v>41</v>
      </c>
      <c r="O178" s="72"/>
      <c r="P178" s="201">
        <f>O178*H178</f>
        <v>0</v>
      </c>
      <c r="Q178" s="201">
        <v>2.0100000000000001E-3</v>
      </c>
      <c r="R178" s="201">
        <f>Q178*H178</f>
        <v>4.02E-2</v>
      </c>
      <c r="S178" s="201">
        <v>0</v>
      </c>
      <c r="T178" s="20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3" t="s">
        <v>350</v>
      </c>
      <c r="AT178" s="203" t="s">
        <v>152</v>
      </c>
      <c r="AU178" s="203" t="s">
        <v>85</v>
      </c>
      <c r="AY178" s="18" t="s">
        <v>150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8" t="s">
        <v>83</v>
      </c>
      <c r="BK178" s="204">
        <f>ROUND(I178*H178,2)</f>
        <v>0</v>
      </c>
      <c r="BL178" s="18" t="s">
        <v>350</v>
      </c>
      <c r="BM178" s="203" t="s">
        <v>2077</v>
      </c>
    </row>
    <row r="179" spans="1:65" s="2" customFormat="1">
      <c r="A179" s="35"/>
      <c r="B179" s="36"/>
      <c r="C179" s="37"/>
      <c r="D179" s="205" t="s">
        <v>159</v>
      </c>
      <c r="E179" s="37"/>
      <c r="F179" s="206" t="s">
        <v>2078</v>
      </c>
      <c r="G179" s="37"/>
      <c r="H179" s="37"/>
      <c r="I179" s="207"/>
      <c r="J179" s="37"/>
      <c r="K179" s="37"/>
      <c r="L179" s="40"/>
      <c r="M179" s="208"/>
      <c r="N179" s="209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159</v>
      </c>
      <c r="AU179" s="18" t="s">
        <v>85</v>
      </c>
    </row>
    <row r="180" spans="1:65" s="2" customFormat="1" ht="16.5" customHeight="1">
      <c r="A180" s="35"/>
      <c r="B180" s="36"/>
      <c r="C180" s="192" t="s">
        <v>350</v>
      </c>
      <c r="D180" s="192" t="s">
        <v>152</v>
      </c>
      <c r="E180" s="193" t="s">
        <v>2079</v>
      </c>
      <c r="F180" s="194" t="s">
        <v>2080</v>
      </c>
      <c r="G180" s="195" t="s">
        <v>363</v>
      </c>
      <c r="H180" s="196">
        <v>12</v>
      </c>
      <c r="I180" s="197"/>
      <c r="J180" s="198">
        <f>ROUND(I180*H180,2)</f>
        <v>0</v>
      </c>
      <c r="K180" s="194" t="s">
        <v>156</v>
      </c>
      <c r="L180" s="40"/>
      <c r="M180" s="199" t="s">
        <v>1</v>
      </c>
      <c r="N180" s="200" t="s">
        <v>41</v>
      </c>
      <c r="O180" s="72"/>
      <c r="P180" s="201">
        <f>O180*H180</f>
        <v>0</v>
      </c>
      <c r="Q180" s="201">
        <v>4.0999999999999999E-4</v>
      </c>
      <c r="R180" s="201">
        <f>Q180*H180</f>
        <v>4.9199999999999999E-3</v>
      </c>
      <c r="S180" s="201">
        <v>0</v>
      </c>
      <c r="T180" s="20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3" t="s">
        <v>350</v>
      </c>
      <c r="AT180" s="203" t="s">
        <v>152</v>
      </c>
      <c r="AU180" s="203" t="s">
        <v>85</v>
      </c>
      <c r="AY180" s="18" t="s">
        <v>150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8" t="s">
        <v>83</v>
      </c>
      <c r="BK180" s="204">
        <f>ROUND(I180*H180,2)</f>
        <v>0</v>
      </c>
      <c r="BL180" s="18" t="s">
        <v>350</v>
      </c>
      <c r="BM180" s="203" t="s">
        <v>2081</v>
      </c>
    </row>
    <row r="181" spans="1:65" s="2" customFormat="1">
      <c r="A181" s="35"/>
      <c r="B181" s="36"/>
      <c r="C181" s="37"/>
      <c r="D181" s="205" t="s">
        <v>159</v>
      </c>
      <c r="E181" s="37"/>
      <c r="F181" s="206" t="s">
        <v>2082</v>
      </c>
      <c r="G181" s="37"/>
      <c r="H181" s="37"/>
      <c r="I181" s="207"/>
      <c r="J181" s="37"/>
      <c r="K181" s="37"/>
      <c r="L181" s="40"/>
      <c r="M181" s="208"/>
      <c r="N181" s="209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159</v>
      </c>
      <c r="AU181" s="18" t="s">
        <v>85</v>
      </c>
    </row>
    <row r="182" spans="1:65" s="2" customFormat="1" ht="16.5" customHeight="1">
      <c r="A182" s="35"/>
      <c r="B182" s="36"/>
      <c r="C182" s="192" t="s">
        <v>355</v>
      </c>
      <c r="D182" s="192" t="s">
        <v>152</v>
      </c>
      <c r="E182" s="193" t="s">
        <v>2083</v>
      </c>
      <c r="F182" s="194" t="s">
        <v>2084</v>
      </c>
      <c r="G182" s="195" t="s">
        <v>363</v>
      </c>
      <c r="H182" s="196">
        <v>10</v>
      </c>
      <c r="I182" s="197"/>
      <c r="J182" s="198">
        <f>ROUND(I182*H182,2)</f>
        <v>0</v>
      </c>
      <c r="K182" s="194" t="s">
        <v>156</v>
      </c>
      <c r="L182" s="40"/>
      <c r="M182" s="199" t="s">
        <v>1</v>
      </c>
      <c r="N182" s="200" t="s">
        <v>41</v>
      </c>
      <c r="O182" s="72"/>
      <c r="P182" s="201">
        <f>O182*H182</f>
        <v>0</v>
      </c>
      <c r="Q182" s="201">
        <v>4.8000000000000001E-4</v>
      </c>
      <c r="R182" s="201">
        <f>Q182*H182</f>
        <v>4.8000000000000004E-3</v>
      </c>
      <c r="S182" s="201">
        <v>0</v>
      </c>
      <c r="T182" s="20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3" t="s">
        <v>350</v>
      </c>
      <c r="AT182" s="203" t="s">
        <v>152</v>
      </c>
      <c r="AU182" s="203" t="s">
        <v>85</v>
      </c>
      <c r="AY182" s="18" t="s">
        <v>150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8" t="s">
        <v>83</v>
      </c>
      <c r="BK182" s="204">
        <f>ROUND(I182*H182,2)</f>
        <v>0</v>
      </c>
      <c r="BL182" s="18" t="s">
        <v>350</v>
      </c>
      <c r="BM182" s="203" t="s">
        <v>2085</v>
      </c>
    </row>
    <row r="183" spans="1:65" s="2" customFormat="1">
      <c r="A183" s="35"/>
      <c r="B183" s="36"/>
      <c r="C183" s="37"/>
      <c r="D183" s="205" t="s">
        <v>159</v>
      </c>
      <c r="E183" s="37"/>
      <c r="F183" s="206" t="s">
        <v>2086</v>
      </c>
      <c r="G183" s="37"/>
      <c r="H183" s="37"/>
      <c r="I183" s="207"/>
      <c r="J183" s="37"/>
      <c r="K183" s="37"/>
      <c r="L183" s="40"/>
      <c r="M183" s="208"/>
      <c r="N183" s="209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159</v>
      </c>
      <c r="AU183" s="18" t="s">
        <v>85</v>
      </c>
    </row>
    <row r="184" spans="1:65" s="2" customFormat="1" ht="16.5" customHeight="1">
      <c r="A184" s="35"/>
      <c r="B184" s="36"/>
      <c r="C184" s="192" t="s">
        <v>360</v>
      </c>
      <c r="D184" s="192" t="s">
        <v>152</v>
      </c>
      <c r="E184" s="193" t="s">
        <v>2087</v>
      </c>
      <c r="F184" s="194" t="s">
        <v>2088</v>
      </c>
      <c r="G184" s="195" t="s">
        <v>363</v>
      </c>
      <c r="H184" s="196">
        <v>4</v>
      </c>
      <c r="I184" s="197"/>
      <c r="J184" s="198">
        <f>ROUND(I184*H184,2)</f>
        <v>0</v>
      </c>
      <c r="K184" s="194" t="s">
        <v>156</v>
      </c>
      <c r="L184" s="40"/>
      <c r="M184" s="199" t="s">
        <v>1</v>
      </c>
      <c r="N184" s="200" t="s">
        <v>41</v>
      </c>
      <c r="O184" s="72"/>
      <c r="P184" s="201">
        <f>O184*H184</f>
        <v>0</v>
      </c>
      <c r="Q184" s="201">
        <v>7.1000000000000002E-4</v>
      </c>
      <c r="R184" s="201">
        <f>Q184*H184</f>
        <v>2.8400000000000001E-3</v>
      </c>
      <c r="S184" s="201">
        <v>0</v>
      </c>
      <c r="T184" s="20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3" t="s">
        <v>350</v>
      </c>
      <c r="AT184" s="203" t="s">
        <v>152</v>
      </c>
      <c r="AU184" s="203" t="s">
        <v>85</v>
      </c>
      <c r="AY184" s="18" t="s">
        <v>150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8" t="s">
        <v>83</v>
      </c>
      <c r="BK184" s="204">
        <f>ROUND(I184*H184,2)</f>
        <v>0</v>
      </c>
      <c r="BL184" s="18" t="s">
        <v>350</v>
      </c>
      <c r="BM184" s="203" t="s">
        <v>2089</v>
      </c>
    </row>
    <row r="185" spans="1:65" s="2" customFormat="1">
      <c r="A185" s="35"/>
      <c r="B185" s="36"/>
      <c r="C185" s="37"/>
      <c r="D185" s="205" t="s">
        <v>159</v>
      </c>
      <c r="E185" s="37"/>
      <c r="F185" s="206" t="s">
        <v>2090</v>
      </c>
      <c r="G185" s="37"/>
      <c r="H185" s="37"/>
      <c r="I185" s="207"/>
      <c r="J185" s="37"/>
      <c r="K185" s="37"/>
      <c r="L185" s="40"/>
      <c r="M185" s="208"/>
      <c r="N185" s="209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159</v>
      </c>
      <c r="AU185" s="18" t="s">
        <v>85</v>
      </c>
    </row>
    <row r="186" spans="1:65" s="2" customFormat="1" ht="16.5" customHeight="1">
      <c r="A186" s="35"/>
      <c r="B186" s="36"/>
      <c r="C186" s="192" t="s">
        <v>382</v>
      </c>
      <c r="D186" s="192" t="s">
        <v>152</v>
      </c>
      <c r="E186" s="193" t="s">
        <v>2091</v>
      </c>
      <c r="F186" s="194" t="s">
        <v>2092</v>
      </c>
      <c r="G186" s="195" t="s">
        <v>363</v>
      </c>
      <c r="H186" s="196">
        <v>6</v>
      </c>
      <c r="I186" s="197"/>
      <c r="J186" s="198">
        <f>ROUND(I186*H186,2)</f>
        <v>0</v>
      </c>
      <c r="K186" s="194" t="s">
        <v>156</v>
      </c>
      <c r="L186" s="40"/>
      <c r="M186" s="199" t="s">
        <v>1</v>
      </c>
      <c r="N186" s="200" t="s">
        <v>41</v>
      </c>
      <c r="O186" s="72"/>
      <c r="P186" s="201">
        <f>O186*H186</f>
        <v>0</v>
      </c>
      <c r="Q186" s="201">
        <v>2.2399999999999998E-3</v>
      </c>
      <c r="R186" s="201">
        <f>Q186*H186</f>
        <v>1.3439999999999999E-2</v>
      </c>
      <c r="S186" s="201">
        <v>0</v>
      </c>
      <c r="T186" s="20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3" t="s">
        <v>350</v>
      </c>
      <c r="AT186" s="203" t="s">
        <v>152</v>
      </c>
      <c r="AU186" s="203" t="s">
        <v>85</v>
      </c>
      <c r="AY186" s="18" t="s">
        <v>150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8" t="s">
        <v>83</v>
      </c>
      <c r="BK186" s="204">
        <f>ROUND(I186*H186,2)</f>
        <v>0</v>
      </c>
      <c r="BL186" s="18" t="s">
        <v>350</v>
      </c>
      <c r="BM186" s="203" t="s">
        <v>2093</v>
      </c>
    </row>
    <row r="187" spans="1:65" s="2" customFormat="1">
      <c r="A187" s="35"/>
      <c r="B187" s="36"/>
      <c r="C187" s="37"/>
      <c r="D187" s="205" t="s">
        <v>159</v>
      </c>
      <c r="E187" s="37"/>
      <c r="F187" s="206" t="s">
        <v>2094</v>
      </c>
      <c r="G187" s="37"/>
      <c r="H187" s="37"/>
      <c r="I187" s="207"/>
      <c r="J187" s="37"/>
      <c r="K187" s="37"/>
      <c r="L187" s="40"/>
      <c r="M187" s="208"/>
      <c r="N187" s="209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159</v>
      </c>
      <c r="AU187" s="18" t="s">
        <v>85</v>
      </c>
    </row>
    <row r="188" spans="1:65" s="2" customFormat="1" ht="16.5" customHeight="1">
      <c r="A188" s="35"/>
      <c r="B188" s="36"/>
      <c r="C188" s="192" t="s">
        <v>401</v>
      </c>
      <c r="D188" s="192" t="s">
        <v>152</v>
      </c>
      <c r="E188" s="193" t="s">
        <v>2095</v>
      </c>
      <c r="F188" s="194" t="s">
        <v>2096</v>
      </c>
      <c r="G188" s="195" t="s">
        <v>490</v>
      </c>
      <c r="H188" s="196">
        <v>7</v>
      </c>
      <c r="I188" s="197"/>
      <c r="J188" s="198">
        <f>ROUND(I188*H188,2)</f>
        <v>0</v>
      </c>
      <c r="K188" s="194" t="s">
        <v>156</v>
      </c>
      <c r="L188" s="40"/>
      <c r="M188" s="199" t="s">
        <v>1</v>
      </c>
      <c r="N188" s="200" t="s">
        <v>41</v>
      </c>
      <c r="O188" s="72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3" t="s">
        <v>350</v>
      </c>
      <c r="AT188" s="203" t="s">
        <v>152</v>
      </c>
      <c r="AU188" s="203" t="s">
        <v>85</v>
      </c>
      <c r="AY188" s="18" t="s">
        <v>150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8" t="s">
        <v>83</v>
      </c>
      <c r="BK188" s="204">
        <f>ROUND(I188*H188,2)</f>
        <v>0</v>
      </c>
      <c r="BL188" s="18" t="s">
        <v>350</v>
      </c>
      <c r="BM188" s="203" t="s">
        <v>2097</v>
      </c>
    </row>
    <row r="189" spans="1:65" s="2" customFormat="1" ht="19.5">
      <c r="A189" s="35"/>
      <c r="B189" s="36"/>
      <c r="C189" s="37"/>
      <c r="D189" s="205" t="s">
        <v>159</v>
      </c>
      <c r="E189" s="37"/>
      <c r="F189" s="206" t="s">
        <v>2098</v>
      </c>
      <c r="G189" s="37"/>
      <c r="H189" s="37"/>
      <c r="I189" s="207"/>
      <c r="J189" s="37"/>
      <c r="K189" s="37"/>
      <c r="L189" s="40"/>
      <c r="M189" s="208"/>
      <c r="N189" s="209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159</v>
      </c>
      <c r="AU189" s="18" t="s">
        <v>85</v>
      </c>
    </row>
    <row r="190" spans="1:65" s="2" customFormat="1" ht="16.5" customHeight="1">
      <c r="A190" s="35"/>
      <c r="B190" s="36"/>
      <c r="C190" s="192" t="s">
        <v>7</v>
      </c>
      <c r="D190" s="192" t="s">
        <v>152</v>
      </c>
      <c r="E190" s="193" t="s">
        <v>2099</v>
      </c>
      <c r="F190" s="194" t="s">
        <v>2100</v>
      </c>
      <c r="G190" s="195" t="s">
        <v>490</v>
      </c>
      <c r="H190" s="196">
        <v>9</v>
      </c>
      <c r="I190" s="197"/>
      <c r="J190" s="198">
        <f>ROUND(I190*H190,2)</f>
        <v>0</v>
      </c>
      <c r="K190" s="194" t="s">
        <v>156</v>
      </c>
      <c r="L190" s="40"/>
      <c r="M190" s="199" t="s">
        <v>1</v>
      </c>
      <c r="N190" s="200" t="s">
        <v>41</v>
      </c>
      <c r="O190" s="72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3" t="s">
        <v>350</v>
      </c>
      <c r="AT190" s="203" t="s">
        <v>152</v>
      </c>
      <c r="AU190" s="203" t="s">
        <v>85</v>
      </c>
      <c r="AY190" s="18" t="s">
        <v>150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8" t="s">
        <v>83</v>
      </c>
      <c r="BK190" s="204">
        <f>ROUND(I190*H190,2)</f>
        <v>0</v>
      </c>
      <c r="BL190" s="18" t="s">
        <v>350</v>
      </c>
      <c r="BM190" s="203" t="s">
        <v>2101</v>
      </c>
    </row>
    <row r="191" spans="1:65" s="2" customFormat="1" ht="19.5">
      <c r="A191" s="35"/>
      <c r="B191" s="36"/>
      <c r="C191" s="37"/>
      <c r="D191" s="205" t="s">
        <v>159</v>
      </c>
      <c r="E191" s="37"/>
      <c r="F191" s="206" t="s">
        <v>2102</v>
      </c>
      <c r="G191" s="37"/>
      <c r="H191" s="37"/>
      <c r="I191" s="207"/>
      <c r="J191" s="37"/>
      <c r="K191" s="37"/>
      <c r="L191" s="40"/>
      <c r="M191" s="208"/>
      <c r="N191" s="209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159</v>
      </c>
      <c r="AU191" s="18" t="s">
        <v>85</v>
      </c>
    </row>
    <row r="192" spans="1:65" s="2" customFormat="1" ht="21.75" customHeight="1">
      <c r="A192" s="35"/>
      <c r="B192" s="36"/>
      <c r="C192" s="192" t="s">
        <v>410</v>
      </c>
      <c r="D192" s="192" t="s">
        <v>152</v>
      </c>
      <c r="E192" s="193" t="s">
        <v>2103</v>
      </c>
      <c r="F192" s="194" t="s">
        <v>2104</v>
      </c>
      <c r="G192" s="195" t="s">
        <v>490</v>
      </c>
      <c r="H192" s="196">
        <v>4</v>
      </c>
      <c r="I192" s="197"/>
      <c r="J192" s="198">
        <f>ROUND(I192*H192,2)</f>
        <v>0</v>
      </c>
      <c r="K192" s="194" t="s">
        <v>156</v>
      </c>
      <c r="L192" s="40"/>
      <c r="M192" s="199" t="s">
        <v>1</v>
      </c>
      <c r="N192" s="200" t="s">
        <v>41</v>
      </c>
      <c r="O192" s="72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3" t="s">
        <v>350</v>
      </c>
      <c r="AT192" s="203" t="s">
        <v>152</v>
      </c>
      <c r="AU192" s="203" t="s">
        <v>85</v>
      </c>
      <c r="AY192" s="18" t="s">
        <v>150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8" t="s">
        <v>83</v>
      </c>
      <c r="BK192" s="204">
        <f>ROUND(I192*H192,2)</f>
        <v>0</v>
      </c>
      <c r="BL192" s="18" t="s">
        <v>350</v>
      </c>
      <c r="BM192" s="203" t="s">
        <v>2105</v>
      </c>
    </row>
    <row r="193" spans="1:65" s="2" customFormat="1" ht="19.5">
      <c r="A193" s="35"/>
      <c r="B193" s="36"/>
      <c r="C193" s="37"/>
      <c r="D193" s="205" t="s">
        <v>159</v>
      </c>
      <c r="E193" s="37"/>
      <c r="F193" s="206" t="s">
        <v>2106</v>
      </c>
      <c r="G193" s="37"/>
      <c r="H193" s="37"/>
      <c r="I193" s="207"/>
      <c r="J193" s="37"/>
      <c r="K193" s="37"/>
      <c r="L193" s="40"/>
      <c r="M193" s="208"/>
      <c r="N193" s="209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159</v>
      </c>
      <c r="AU193" s="18" t="s">
        <v>85</v>
      </c>
    </row>
    <row r="194" spans="1:65" s="2" customFormat="1" ht="24.2" customHeight="1">
      <c r="A194" s="35"/>
      <c r="B194" s="36"/>
      <c r="C194" s="192" t="s">
        <v>415</v>
      </c>
      <c r="D194" s="192" t="s">
        <v>152</v>
      </c>
      <c r="E194" s="193" t="s">
        <v>2107</v>
      </c>
      <c r="F194" s="194" t="s">
        <v>2108</v>
      </c>
      <c r="G194" s="195" t="s">
        <v>490</v>
      </c>
      <c r="H194" s="196">
        <v>3</v>
      </c>
      <c r="I194" s="197"/>
      <c r="J194" s="198">
        <f>ROUND(I194*H194,2)</f>
        <v>0</v>
      </c>
      <c r="K194" s="194" t="s">
        <v>156</v>
      </c>
      <c r="L194" s="40"/>
      <c r="M194" s="199" t="s">
        <v>1</v>
      </c>
      <c r="N194" s="200" t="s">
        <v>41</v>
      </c>
      <c r="O194" s="72"/>
      <c r="P194" s="201">
        <f>O194*H194</f>
        <v>0</v>
      </c>
      <c r="Q194" s="201">
        <v>1.01E-3</v>
      </c>
      <c r="R194" s="201">
        <f>Q194*H194</f>
        <v>3.0300000000000001E-3</v>
      </c>
      <c r="S194" s="201">
        <v>0</v>
      </c>
      <c r="T194" s="20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3" t="s">
        <v>350</v>
      </c>
      <c r="AT194" s="203" t="s">
        <v>152</v>
      </c>
      <c r="AU194" s="203" t="s">
        <v>85</v>
      </c>
      <c r="AY194" s="18" t="s">
        <v>150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8" t="s">
        <v>83</v>
      </c>
      <c r="BK194" s="204">
        <f>ROUND(I194*H194,2)</f>
        <v>0</v>
      </c>
      <c r="BL194" s="18" t="s">
        <v>350</v>
      </c>
      <c r="BM194" s="203" t="s">
        <v>2109</v>
      </c>
    </row>
    <row r="195" spans="1:65" s="2" customFormat="1" ht="19.5">
      <c r="A195" s="35"/>
      <c r="B195" s="36"/>
      <c r="C195" s="37"/>
      <c r="D195" s="205" t="s">
        <v>159</v>
      </c>
      <c r="E195" s="37"/>
      <c r="F195" s="206" t="s">
        <v>2110</v>
      </c>
      <c r="G195" s="37"/>
      <c r="H195" s="37"/>
      <c r="I195" s="207"/>
      <c r="J195" s="37"/>
      <c r="K195" s="37"/>
      <c r="L195" s="40"/>
      <c r="M195" s="208"/>
      <c r="N195" s="209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159</v>
      </c>
      <c r="AU195" s="18" t="s">
        <v>85</v>
      </c>
    </row>
    <row r="196" spans="1:65" s="13" customFormat="1">
      <c r="B196" s="210"/>
      <c r="C196" s="211"/>
      <c r="D196" s="205" t="s">
        <v>161</v>
      </c>
      <c r="E196" s="212" t="s">
        <v>1</v>
      </c>
      <c r="F196" s="213" t="s">
        <v>2111</v>
      </c>
      <c r="G196" s="211"/>
      <c r="H196" s="214">
        <v>3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161</v>
      </c>
      <c r="AU196" s="220" t="s">
        <v>85</v>
      </c>
      <c r="AV196" s="13" t="s">
        <v>85</v>
      </c>
      <c r="AW196" s="13" t="s">
        <v>33</v>
      </c>
      <c r="AX196" s="13" t="s">
        <v>76</v>
      </c>
      <c r="AY196" s="220" t="s">
        <v>150</v>
      </c>
    </row>
    <row r="197" spans="1:65" s="14" customFormat="1">
      <c r="B197" s="221"/>
      <c r="C197" s="222"/>
      <c r="D197" s="205" t="s">
        <v>161</v>
      </c>
      <c r="E197" s="223" t="s">
        <v>1</v>
      </c>
      <c r="F197" s="224" t="s">
        <v>163</v>
      </c>
      <c r="G197" s="222"/>
      <c r="H197" s="225">
        <v>3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161</v>
      </c>
      <c r="AU197" s="231" t="s">
        <v>85</v>
      </c>
      <c r="AV197" s="14" t="s">
        <v>157</v>
      </c>
      <c r="AW197" s="14" t="s">
        <v>33</v>
      </c>
      <c r="AX197" s="14" t="s">
        <v>83</v>
      </c>
      <c r="AY197" s="231" t="s">
        <v>150</v>
      </c>
    </row>
    <row r="198" spans="1:65" s="2" customFormat="1" ht="24.2" customHeight="1">
      <c r="A198" s="35"/>
      <c r="B198" s="36"/>
      <c r="C198" s="192" t="s">
        <v>426</v>
      </c>
      <c r="D198" s="192" t="s">
        <v>152</v>
      </c>
      <c r="E198" s="193" t="s">
        <v>2112</v>
      </c>
      <c r="F198" s="194" t="s">
        <v>2113</v>
      </c>
      <c r="G198" s="195" t="s">
        <v>490</v>
      </c>
      <c r="H198" s="196">
        <v>1</v>
      </c>
      <c r="I198" s="197"/>
      <c r="J198" s="198">
        <f>ROUND(I198*H198,2)</f>
        <v>0</v>
      </c>
      <c r="K198" s="194" t="s">
        <v>156</v>
      </c>
      <c r="L198" s="40"/>
      <c r="M198" s="199" t="s">
        <v>1</v>
      </c>
      <c r="N198" s="200" t="s">
        <v>41</v>
      </c>
      <c r="O198" s="72"/>
      <c r="P198" s="201">
        <f>O198*H198</f>
        <v>0</v>
      </c>
      <c r="Q198" s="201">
        <v>1.48E-3</v>
      </c>
      <c r="R198" s="201">
        <f>Q198*H198</f>
        <v>1.48E-3</v>
      </c>
      <c r="S198" s="201">
        <v>0</v>
      </c>
      <c r="T198" s="20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3" t="s">
        <v>350</v>
      </c>
      <c r="AT198" s="203" t="s">
        <v>152</v>
      </c>
      <c r="AU198" s="203" t="s">
        <v>85</v>
      </c>
      <c r="AY198" s="18" t="s">
        <v>150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8" t="s">
        <v>83</v>
      </c>
      <c r="BK198" s="204">
        <f>ROUND(I198*H198,2)</f>
        <v>0</v>
      </c>
      <c r="BL198" s="18" t="s">
        <v>350</v>
      </c>
      <c r="BM198" s="203" t="s">
        <v>2114</v>
      </c>
    </row>
    <row r="199" spans="1:65" s="2" customFormat="1" ht="19.5">
      <c r="A199" s="35"/>
      <c r="B199" s="36"/>
      <c r="C199" s="37"/>
      <c r="D199" s="205" t="s">
        <v>159</v>
      </c>
      <c r="E199" s="37"/>
      <c r="F199" s="206" t="s">
        <v>2115</v>
      </c>
      <c r="G199" s="37"/>
      <c r="H199" s="37"/>
      <c r="I199" s="207"/>
      <c r="J199" s="37"/>
      <c r="K199" s="37"/>
      <c r="L199" s="40"/>
      <c r="M199" s="208"/>
      <c r="N199" s="209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159</v>
      </c>
      <c r="AU199" s="18" t="s">
        <v>85</v>
      </c>
    </row>
    <row r="200" spans="1:65" s="13" customFormat="1">
      <c r="B200" s="210"/>
      <c r="C200" s="211"/>
      <c r="D200" s="205" t="s">
        <v>161</v>
      </c>
      <c r="E200" s="212" t="s">
        <v>1</v>
      </c>
      <c r="F200" s="213" t="s">
        <v>2116</v>
      </c>
      <c r="G200" s="211"/>
      <c r="H200" s="214">
        <v>1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161</v>
      </c>
      <c r="AU200" s="220" t="s">
        <v>85</v>
      </c>
      <c r="AV200" s="13" t="s">
        <v>85</v>
      </c>
      <c r="AW200" s="13" t="s">
        <v>33</v>
      </c>
      <c r="AX200" s="13" t="s">
        <v>76</v>
      </c>
      <c r="AY200" s="220" t="s">
        <v>150</v>
      </c>
    </row>
    <row r="201" spans="1:65" s="14" customFormat="1">
      <c r="B201" s="221"/>
      <c r="C201" s="222"/>
      <c r="D201" s="205" t="s">
        <v>161</v>
      </c>
      <c r="E201" s="223" t="s">
        <v>1</v>
      </c>
      <c r="F201" s="224" t="s">
        <v>163</v>
      </c>
      <c r="G201" s="222"/>
      <c r="H201" s="225">
        <v>1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161</v>
      </c>
      <c r="AU201" s="231" t="s">
        <v>85</v>
      </c>
      <c r="AV201" s="14" t="s">
        <v>157</v>
      </c>
      <c r="AW201" s="14" t="s">
        <v>33</v>
      </c>
      <c r="AX201" s="14" t="s">
        <v>83</v>
      </c>
      <c r="AY201" s="231" t="s">
        <v>150</v>
      </c>
    </row>
    <row r="202" spans="1:65" s="2" customFormat="1" ht="24.2" customHeight="1">
      <c r="A202" s="35"/>
      <c r="B202" s="36"/>
      <c r="C202" s="192" t="s">
        <v>443</v>
      </c>
      <c r="D202" s="192" t="s">
        <v>152</v>
      </c>
      <c r="E202" s="193" t="s">
        <v>2117</v>
      </c>
      <c r="F202" s="194" t="s">
        <v>2118</v>
      </c>
      <c r="G202" s="195" t="s">
        <v>490</v>
      </c>
      <c r="H202" s="196">
        <v>2</v>
      </c>
      <c r="I202" s="197"/>
      <c r="J202" s="198">
        <f>ROUND(I202*H202,2)</f>
        <v>0</v>
      </c>
      <c r="K202" s="194" t="s">
        <v>156</v>
      </c>
      <c r="L202" s="40"/>
      <c r="M202" s="199" t="s">
        <v>1</v>
      </c>
      <c r="N202" s="200" t="s">
        <v>41</v>
      </c>
      <c r="O202" s="72"/>
      <c r="P202" s="201">
        <f>O202*H202</f>
        <v>0</v>
      </c>
      <c r="Q202" s="201">
        <v>6.0000000000000002E-5</v>
      </c>
      <c r="R202" s="201">
        <f>Q202*H202</f>
        <v>1.2E-4</v>
      </c>
      <c r="S202" s="201">
        <v>0</v>
      </c>
      <c r="T202" s="20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3" t="s">
        <v>350</v>
      </c>
      <c r="AT202" s="203" t="s">
        <v>152</v>
      </c>
      <c r="AU202" s="203" t="s">
        <v>85</v>
      </c>
      <c r="AY202" s="18" t="s">
        <v>150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8" t="s">
        <v>83</v>
      </c>
      <c r="BK202" s="204">
        <f>ROUND(I202*H202,2)</f>
        <v>0</v>
      </c>
      <c r="BL202" s="18" t="s">
        <v>350</v>
      </c>
      <c r="BM202" s="203" t="s">
        <v>2119</v>
      </c>
    </row>
    <row r="203" spans="1:65" s="2" customFormat="1" ht="19.5">
      <c r="A203" s="35"/>
      <c r="B203" s="36"/>
      <c r="C203" s="37"/>
      <c r="D203" s="205" t="s">
        <v>159</v>
      </c>
      <c r="E203" s="37"/>
      <c r="F203" s="206" t="s">
        <v>2120</v>
      </c>
      <c r="G203" s="37"/>
      <c r="H203" s="37"/>
      <c r="I203" s="207"/>
      <c r="J203" s="37"/>
      <c r="K203" s="37"/>
      <c r="L203" s="40"/>
      <c r="M203" s="208"/>
      <c r="N203" s="209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159</v>
      </c>
      <c r="AU203" s="18" t="s">
        <v>85</v>
      </c>
    </row>
    <row r="204" spans="1:65" s="2" customFormat="1" ht="16.5" customHeight="1">
      <c r="A204" s="35"/>
      <c r="B204" s="36"/>
      <c r="C204" s="246" t="s">
        <v>448</v>
      </c>
      <c r="D204" s="246" t="s">
        <v>289</v>
      </c>
      <c r="E204" s="247" t="s">
        <v>2121</v>
      </c>
      <c r="F204" s="248" t="s">
        <v>2122</v>
      </c>
      <c r="G204" s="249" t="s">
        <v>490</v>
      </c>
      <c r="H204" s="250">
        <v>2</v>
      </c>
      <c r="I204" s="251"/>
      <c r="J204" s="252">
        <f>ROUND(I204*H204,2)</f>
        <v>0</v>
      </c>
      <c r="K204" s="248" t="s">
        <v>156</v>
      </c>
      <c r="L204" s="253"/>
      <c r="M204" s="254" t="s">
        <v>1</v>
      </c>
      <c r="N204" s="255" t="s">
        <v>41</v>
      </c>
      <c r="O204" s="72"/>
      <c r="P204" s="201">
        <f>O204*H204</f>
        <v>0</v>
      </c>
      <c r="Q204" s="201">
        <v>1.2E-4</v>
      </c>
      <c r="R204" s="201">
        <f>Q204*H204</f>
        <v>2.4000000000000001E-4</v>
      </c>
      <c r="S204" s="201">
        <v>0</v>
      </c>
      <c r="T204" s="20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3" t="s">
        <v>475</v>
      </c>
      <c r="AT204" s="203" t="s">
        <v>289</v>
      </c>
      <c r="AU204" s="203" t="s">
        <v>85</v>
      </c>
      <c r="AY204" s="18" t="s">
        <v>150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8" t="s">
        <v>83</v>
      </c>
      <c r="BK204" s="204">
        <f>ROUND(I204*H204,2)</f>
        <v>0</v>
      </c>
      <c r="BL204" s="18" t="s">
        <v>350</v>
      </c>
      <c r="BM204" s="203" t="s">
        <v>2123</v>
      </c>
    </row>
    <row r="205" spans="1:65" s="2" customFormat="1">
      <c r="A205" s="35"/>
      <c r="B205" s="36"/>
      <c r="C205" s="37"/>
      <c r="D205" s="205" t="s">
        <v>159</v>
      </c>
      <c r="E205" s="37"/>
      <c r="F205" s="206" t="s">
        <v>2122</v>
      </c>
      <c r="G205" s="37"/>
      <c r="H205" s="37"/>
      <c r="I205" s="207"/>
      <c r="J205" s="37"/>
      <c r="K205" s="37"/>
      <c r="L205" s="40"/>
      <c r="M205" s="208"/>
      <c r="N205" s="209"/>
      <c r="O205" s="72"/>
      <c r="P205" s="72"/>
      <c r="Q205" s="72"/>
      <c r="R205" s="72"/>
      <c r="S205" s="72"/>
      <c r="T205" s="73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159</v>
      </c>
      <c r="AU205" s="18" t="s">
        <v>85</v>
      </c>
    </row>
    <row r="206" spans="1:65" s="2" customFormat="1" ht="21.75" customHeight="1">
      <c r="A206" s="35"/>
      <c r="B206" s="36"/>
      <c r="C206" s="192" t="s">
        <v>453</v>
      </c>
      <c r="D206" s="192" t="s">
        <v>152</v>
      </c>
      <c r="E206" s="193" t="s">
        <v>2124</v>
      </c>
      <c r="F206" s="194" t="s">
        <v>2125</v>
      </c>
      <c r="G206" s="195" t="s">
        <v>363</v>
      </c>
      <c r="H206" s="196">
        <v>80</v>
      </c>
      <c r="I206" s="197"/>
      <c r="J206" s="198">
        <f>ROUND(I206*H206,2)</f>
        <v>0</v>
      </c>
      <c r="K206" s="194" t="s">
        <v>156</v>
      </c>
      <c r="L206" s="40"/>
      <c r="M206" s="199" t="s">
        <v>1</v>
      </c>
      <c r="N206" s="200" t="s">
        <v>41</v>
      </c>
      <c r="O206" s="72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3" t="s">
        <v>350</v>
      </c>
      <c r="AT206" s="203" t="s">
        <v>152</v>
      </c>
      <c r="AU206" s="203" t="s">
        <v>85</v>
      </c>
      <c r="AY206" s="18" t="s">
        <v>150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18" t="s">
        <v>83</v>
      </c>
      <c r="BK206" s="204">
        <f>ROUND(I206*H206,2)</f>
        <v>0</v>
      </c>
      <c r="BL206" s="18" t="s">
        <v>350</v>
      </c>
      <c r="BM206" s="203" t="s">
        <v>2126</v>
      </c>
    </row>
    <row r="207" spans="1:65" s="2" customFormat="1">
      <c r="A207" s="35"/>
      <c r="B207" s="36"/>
      <c r="C207" s="37"/>
      <c r="D207" s="205" t="s">
        <v>159</v>
      </c>
      <c r="E207" s="37"/>
      <c r="F207" s="206" t="s">
        <v>2127</v>
      </c>
      <c r="G207" s="37"/>
      <c r="H207" s="37"/>
      <c r="I207" s="207"/>
      <c r="J207" s="37"/>
      <c r="K207" s="37"/>
      <c r="L207" s="40"/>
      <c r="M207" s="208"/>
      <c r="N207" s="209"/>
      <c r="O207" s="72"/>
      <c r="P207" s="72"/>
      <c r="Q207" s="72"/>
      <c r="R207" s="72"/>
      <c r="S207" s="72"/>
      <c r="T207" s="73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159</v>
      </c>
      <c r="AU207" s="18" t="s">
        <v>85</v>
      </c>
    </row>
    <row r="208" spans="1:65" s="2" customFormat="1" ht="33" customHeight="1">
      <c r="A208" s="35"/>
      <c r="B208" s="36"/>
      <c r="C208" s="192" t="s">
        <v>458</v>
      </c>
      <c r="D208" s="192" t="s">
        <v>152</v>
      </c>
      <c r="E208" s="193" t="s">
        <v>2128</v>
      </c>
      <c r="F208" s="194" t="s">
        <v>2129</v>
      </c>
      <c r="G208" s="195" t="s">
        <v>171</v>
      </c>
      <c r="H208" s="196">
        <v>0.23400000000000001</v>
      </c>
      <c r="I208" s="197"/>
      <c r="J208" s="198">
        <f>ROUND(I208*H208,2)</f>
        <v>0</v>
      </c>
      <c r="K208" s="194" t="s">
        <v>156</v>
      </c>
      <c r="L208" s="40"/>
      <c r="M208" s="199" t="s">
        <v>1</v>
      </c>
      <c r="N208" s="200" t="s">
        <v>41</v>
      </c>
      <c r="O208" s="72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3" t="s">
        <v>350</v>
      </c>
      <c r="AT208" s="203" t="s">
        <v>152</v>
      </c>
      <c r="AU208" s="203" t="s">
        <v>85</v>
      </c>
      <c r="AY208" s="18" t="s">
        <v>150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8" t="s">
        <v>83</v>
      </c>
      <c r="BK208" s="204">
        <f>ROUND(I208*H208,2)</f>
        <v>0</v>
      </c>
      <c r="BL208" s="18" t="s">
        <v>350</v>
      </c>
      <c r="BM208" s="203" t="s">
        <v>2130</v>
      </c>
    </row>
    <row r="209" spans="1:65" s="2" customFormat="1" ht="29.25">
      <c r="A209" s="35"/>
      <c r="B209" s="36"/>
      <c r="C209" s="37"/>
      <c r="D209" s="205" t="s">
        <v>159</v>
      </c>
      <c r="E209" s="37"/>
      <c r="F209" s="206" t="s">
        <v>2131</v>
      </c>
      <c r="G209" s="37"/>
      <c r="H209" s="37"/>
      <c r="I209" s="207"/>
      <c r="J209" s="37"/>
      <c r="K209" s="37"/>
      <c r="L209" s="40"/>
      <c r="M209" s="208"/>
      <c r="N209" s="209"/>
      <c r="O209" s="72"/>
      <c r="P209" s="72"/>
      <c r="Q209" s="72"/>
      <c r="R209" s="72"/>
      <c r="S209" s="72"/>
      <c r="T209" s="73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159</v>
      </c>
      <c r="AU209" s="18" t="s">
        <v>85</v>
      </c>
    </row>
    <row r="210" spans="1:65" s="2" customFormat="1" ht="24.2" customHeight="1">
      <c r="A210" s="35"/>
      <c r="B210" s="36"/>
      <c r="C210" s="192" t="s">
        <v>463</v>
      </c>
      <c r="D210" s="192" t="s">
        <v>152</v>
      </c>
      <c r="E210" s="193" t="s">
        <v>2132</v>
      </c>
      <c r="F210" s="194" t="s">
        <v>2133</v>
      </c>
      <c r="G210" s="195" t="s">
        <v>490</v>
      </c>
      <c r="H210" s="196">
        <v>5</v>
      </c>
      <c r="I210" s="197"/>
      <c r="J210" s="198">
        <f>ROUND(I210*H210,2)</f>
        <v>0</v>
      </c>
      <c r="K210" s="194" t="s">
        <v>156</v>
      </c>
      <c r="L210" s="40"/>
      <c r="M210" s="199" t="s">
        <v>1</v>
      </c>
      <c r="N210" s="200" t="s">
        <v>41</v>
      </c>
      <c r="O210" s="72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3" t="s">
        <v>350</v>
      </c>
      <c r="AT210" s="203" t="s">
        <v>152</v>
      </c>
      <c r="AU210" s="203" t="s">
        <v>85</v>
      </c>
      <c r="AY210" s="18" t="s">
        <v>150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8" t="s">
        <v>83</v>
      </c>
      <c r="BK210" s="204">
        <f>ROUND(I210*H210,2)</f>
        <v>0</v>
      </c>
      <c r="BL210" s="18" t="s">
        <v>350</v>
      </c>
      <c r="BM210" s="203" t="s">
        <v>2134</v>
      </c>
    </row>
    <row r="211" spans="1:65" s="2" customFormat="1">
      <c r="A211" s="35"/>
      <c r="B211" s="36"/>
      <c r="C211" s="37"/>
      <c r="D211" s="205" t="s">
        <v>159</v>
      </c>
      <c r="E211" s="37"/>
      <c r="F211" s="206" t="s">
        <v>2135</v>
      </c>
      <c r="G211" s="37"/>
      <c r="H211" s="37"/>
      <c r="I211" s="207"/>
      <c r="J211" s="37"/>
      <c r="K211" s="37"/>
      <c r="L211" s="40"/>
      <c r="M211" s="208"/>
      <c r="N211" s="209"/>
      <c r="O211" s="72"/>
      <c r="P211" s="72"/>
      <c r="Q211" s="72"/>
      <c r="R211" s="72"/>
      <c r="S211" s="72"/>
      <c r="T211" s="73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159</v>
      </c>
      <c r="AU211" s="18" t="s">
        <v>85</v>
      </c>
    </row>
    <row r="212" spans="1:65" s="2" customFormat="1" ht="24.2" customHeight="1">
      <c r="A212" s="35"/>
      <c r="B212" s="36"/>
      <c r="C212" s="192" t="s">
        <v>468</v>
      </c>
      <c r="D212" s="192" t="s">
        <v>152</v>
      </c>
      <c r="E212" s="193" t="s">
        <v>2136</v>
      </c>
      <c r="F212" s="194" t="s">
        <v>2137</v>
      </c>
      <c r="G212" s="195" t="s">
        <v>171</v>
      </c>
      <c r="H212" s="196">
        <v>0.09</v>
      </c>
      <c r="I212" s="197"/>
      <c r="J212" s="198">
        <f>ROUND(I212*H212,2)</f>
        <v>0</v>
      </c>
      <c r="K212" s="194" t="s">
        <v>156</v>
      </c>
      <c r="L212" s="40"/>
      <c r="M212" s="199" t="s">
        <v>1</v>
      </c>
      <c r="N212" s="200" t="s">
        <v>41</v>
      </c>
      <c r="O212" s="72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3" t="s">
        <v>350</v>
      </c>
      <c r="AT212" s="203" t="s">
        <v>152</v>
      </c>
      <c r="AU212" s="203" t="s">
        <v>85</v>
      </c>
      <c r="AY212" s="18" t="s">
        <v>150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18" t="s">
        <v>83</v>
      </c>
      <c r="BK212" s="204">
        <f>ROUND(I212*H212,2)</f>
        <v>0</v>
      </c>
      <c r="BL212" s="18" t="s">
        <v>350</v>
      </c>
      <c r="BM212" s="203" t="s">
        <v>2138</v>
      </c>
    </row>
    <row r="213" spans="1:65" s="2" customFormat="1" ht="29.25">
      <c r="A213" s="35"/>
      <c r="B213" s="36"/>
      <c r="C213" s="37"/>
      <c r="D213" s="205" t="s">
        <v>159</v>
      </c>
      <c r="E213" s="37"/>
      <c r="F213" s="206" t="s">
        <v>2139</v>
      </c>
      <c r="G213" s="37"/>
      <c r="H213" s="37"/>
      <c r="I213" s="207"/>
      <c r="J213" s="37"/>
      <c r="K213" s="37"/>
      <c r="L213" s="40"/>
      <c r="M213" s="208"/>
      <c r="N213" s="209"/>
      <c r="O213" s="72"/>
      <c r="P213" s="72"/>
      <c r="Q213" s="72"/>
      <c r="R213" s="72"/>
      <c r="S213" s="72"/>
      <c r="T213" s="73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159</v>
      </c>
      <c r="AU213" s="18" t="s">
        <v>85</v>
      </c>
    </row>
    <row r="214" spans="1:65" s="2" customFormat="1" ht="24.2" customHeight="1">
      <c r="A214" s="35"/>
      <c r="B214" s="36"/>
      <c r="C214" s="192" t="s">
        <v>473</v>
      </c>
      <c r="D214" s="192" t="s">
        <v>152</v>
      </c>
      <c r="E214" s="193" t="s">
        <v>2140</v>
      </c>
      <c r="F214" s="194" t="s">
        <v>2141</v>
      </c>
      <c r="G214" s="195" t="s">
        <v>171</v>
      </c>
      <c r="H214" s="196">
        <v>0.09</v>
      </c>
      <c r="I214" s="197"/>
      <c r="J214" s="198">
        <f>ROUND(I214*H214,2)</f>
        <v>0</v>
      </c>
      <c r="K214" s="194" t="s">
        <v>156</v>
      </c>
      <c r="L214" s="40"/>
      <c r="M214" s="199" t="s">
        <v>1</v>
      </c>
      <c r="N214" s="200" t="s">
        <v>41</v>
      </c>
      <c r="O214" s="72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3" t="s">
        <v>350</v>
      </c>
      <c r="AT214" s="203" t="s">
        <v>152</v>
      </c>
      <c r="AU214" s="203" t="s">
        <v>85</v>
      </c>
      <c r="AY214" s="18" t="s">
        <v>150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8" t="s">
        <v>83</v>
      </c>
      <c r="BK214" s="204">
        <f>ROUND(I214*H214,2)</f>
        <v>0</v>
      </c>
      <c r="BL214" s="18" t="s">
        <v>350</v>
      </c>
      <c r="BM214" s="203" t="s">
        <v>2142</v>
      </c>
    </row>
    <row r="215" spans="1:65" s="2" customFormat="1" ht="29.25">
      <c r="A215" s="35"/>
      <c r="B215" s="36"/>
      <c r="C215" s="37"/>
      <c r="D215" s="205" t="s">
        <v>159</v>
      </c>
      <c r="E215" s="37"/>
      <c r="F215" s="206" t="s">
        <v>2143</v>
      </c>
      <c r="G215" s="37"/>
      <c r="H215" s="37"/>
      <c r="I215" s="207"/>
      <c r="J215" s="37"/>
      <c r="K215" s="37"/>
      <c r="L215" s="40"/>
      <c r="M215" s="208"/>
      <c r="N215" s="209"/>
      <c r="O215" s="72"/>
      <c r="P215" s="72"/>
      <c r="Q215" s="72"/>
      <c r="R215" s="72"/>
      <c r="S215" s="72"/>
      <c r="T215" s="73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159</v>
      </c>
      <c r="AU215" s="18" t="s">
        <v>85</v>
      </c>
    </row>
    <row r="216" spans="1:65" s="12" customFormat="1" ht="22.9" customHeight="1">
      <c r="B216" s="176"/>
      <c r="C216" s="177"/>
      <c r="D216" s="178" t="s">
        <v>75</v>
      </c>
      <c r="E216" s="190" t="s">
        <v>2144</v>
      </c>
      <c r="F216" s="190" t="s">
        <v>2145</v>
      </c>
      <c r="G216" s="177"/>
      <c r="H216" s="177"/>
      <c r="I216" s="180"/>
      <c r="J216" s="191">
        <f>BK216</f>
        <v>0</v>
      </c>
      <c r="K216" s="177"/>
      <c r="L216" s="182"/>
      <c r="M216" s="183"/>
      <c r="N216" s="184"/>
      <c r="O216" s="184"/>
      <c r="P216" s="185">
        <f>SUM(P217:P285)</f>
        <v>0</v>
      </c>
      <c r="Q216" s="184"/>
      <c r="R216" s="185">
        <f>SUM(R217:R285)</f>
        <v>0.17312000000000002</v>
      </c>
      <c r="S216" s="184"/>
      <c r="T216" s="186">
        <f>SUM(T217:T285)</f>
        <v>0.19169999999999998</v>
      </c>
      <c r="AR216" s="187" t="s">
        <v>85</v>
      </c>
      <c r="AT216" s="188" t="s">
        <v>75</v>
      </c>
      <c r="AU216" s="188" t="s">
        <v>83</v>
      </c>
      <c r="AY216" s="187" t="s">
        <v>150</v>
      </c>
      <c r="BK216" s="189">
        <f>SUM(BK217:BK285)</f>
        <v>0</v>
      </c>
    </row>
    <row r="217" spans="1:65" s="2" customFormat="1" ht="24.2" customHeight="1">
      <c r="A217" s="35"/>
      <c r="B217" s="36"/>
      <c r="C217" s="192" t="s">
        <v>475</v>
      </c>
      <c r="D217" s="192" t="s">
        <v>152</v>
      </c>
      <c r="E217" s="193" t="s">
        <v>2146</v>
      </c>
      <c r="F217" s="194" t="s">
        <v>2147</v>
      </c>
      <c r="G217" s="195" t="s">
        <v>363</v>
      </c>
      <c r="H217" s="196">
        <v>90</v>
      </c>
      <c r="I217" s="197"/>
      <c r="J217" s="198">
        <f>ROUND(I217*H217,2)</f>
        <v>0</v>
      </c>
      <c r="K217" s="194" t="s">
        <v>156</v>
      </c>
      <c r="L217" s="40"/>
      <c r="M217" s="199" t="s">
        <v>1</v>
      </c>
      <c r="N217" s="200" t="s">
        <v>41</v>
      </c>
      <c r="O217" s="72"/>
      <c r="P217" s="201">
        <f>O217*H217</f>
        <v>0</v>
      </c>
      <c r="Q217" s="201">
        <v>0</v>
      </c>
      <c r="R217" s="201">
        <f>Q217*H217</f>
        <v>0</v>
      </c>
      <c r="S217" s="201">
        <v>2.1299999999999999E-3</v>
      </c>
      <c r="T217" s="202">
        <f>S217*H217</f>
        <v>0.19169999999999998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3" t="s">
        <v>350</v>
      </c>
      <c r="AT217" s="203" t="s">
        <v>152</v>
      </c>
      <c r="AU217" s="203" t="s">
        <v>85</v>
      </c>
      <c r="AY217" s="18" t="s">
        <v>150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8" t="s">
        <v>83</v>
      </c>
      <c r="BK217" s="204">
        <f>ROUND(I217*H217,2)</f>
        <v>0</v>
      </c>
      <c r="BL217" s="18" t="s">
        <v>350</v>
      </c>
      <c r="BM217" s="203" t="s">
        <v>2148</v>
      </c>
    </row>
    <row r="218" spans="1:65" s="2" customFormat="1" ht="19.5">
      <c r="A218" s="35"/>
      <c r="B218" s="36"/>
      <c r="C218" s="37"/>
      <c r="D218" s="205" t="s">
        <v>159</v>
      </c>
      <c r="E218" s="37"/>
      <c r="F218" s="206" t="s">
        <v>2149</v>
      </c>
      <c r="G218" s="37"/>
      <c r="H218" s="37"/>
      <c r="I218" s="207"/>
      <c r="J218" s="37"/>
      <c r="K218" s="37"/>
      <c r="L218" s="40"/>
      <c r="M218" s="208"/>
      <c r="N218" s="209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159</v>
      </c>
      <c r="AU218" s="18" t="s">
        <v>85</v>
      </c>
    </row>
    <row r="219" spans="1:65" s="2" customFormat="1" ht="33" customHeight="1">
      <c r="A219" s="35"/>
      <c r="B219" s="36"/>
      <c r="C219" s="192" t="s">
        <v>480</v>
      </c>
      <c r="D219" s="192" t="s">
        <v>152</v>
      </c>
      <c r="E219" s="193" t="s">
        <v>2150</v>
      </c>
      <c r="F219" s="194" t="s">
        <v>2151</v>
      </c>
      <c r="G219" s="195" t="s">
        <v>490</v>
      </c>
      <c r="H219" s="196">
        <v>1</v>
      </c>
      <c r="I219" s="197"/>
      <c r="J219" s="198">
        <f>ROUND(I219*H219,2)</f>
        <v>0</v>
      </c>
      <c r="K219" s="194" t="s">
        <v>156</v>
      </c>
      <c r="L219" s="40"/>
      <c r="M219" s="199" t="s">
        <v>1</v>
      </c>
      <c r="N219" s="200" t="s">
        <v>41</v>
      </c>
      <c r="O219" s="72"/>
      <c r="P219" s="201">
        <f>O219*H219</f>
        <v>0</v>
      </c>
      <c r="Q219" s="201">
        <v>8.0000000000000004E-4</v>
      </c>
      <c r="R219" s="201">
        <f>Q219*H219</f>
        <v>8.0000000000000004E-4</v>
      </c>
      <c r="S219" s="201">
        <v>0</v>
      </c>
      <c r="T219" s="20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3" t="s">
        <v>350</v>
      </c>
      <c r="AT219" s="203" t="s">
        <v>152</v>
      </c>
      <c r="AU219" s="203" t="s">
        <v>85</v>
      </c>
      <c r="AY219" s="18" t="s">
        <v>150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18" t="s">
        <v>83</v>
      </c>
      <c r="BK219" s="204">
        <f>ROUND(I219*H219,2)</f>
        <v>0</v>
      </c>
      <c r="BL219" s="18" t="s">
        <v>350</v>
      </c>
      <c r="BM219" s="203" t="s">
        <v>2152</v>
      </c>
    </row>
    <row r="220" spans="1:65" s="2" customFormat="1" ht="29.25">
      <c r="A220" s="35"/>
      <c r="B220" s="36"/>
      <c r="C220" s="37"/>
      <c r="D220" s="205" t="s">
        <v>159</v>
      </c>
      <c r="E220" s="37"/>
      <c r="F220" s="206" t="s">
        <v>2153</v>
      </c>
      <c r="G220" s="37"/>
      <c r="H220" s="37"/>
      <c r="I220" s="207"/>
      <c r="J220" s="37"/>
      <c r="K220" s="37"/>
      <c r="L220" s="40"/>
      <c r="M220" s="208"/>
      <c r="N220" s="209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159</v>
      </c>
      <c r="AU220" s="18" t="s">
        <v>85</v>
      </c>
    </row>
    <row r="221" spans="1:65" s="2" customFormat="1" ht="24.2" customHeight="1">
      <c r="A221" s="35"/>
      <c r="B221" s="36"/>
      <c r="C221" s="192" t="s">
        <v>487</v>
      </c>
      <c r="D221" s="192" t="s">
        <v>152</v>
      </c>
      <c r="E221" s="193" t="s">
        <v>2154</v>
      </c>
      <c r="F221" s="194" t="s">
        <v>2155</v>
      </c>
      <c r="G221" s="195" t="s">
        <v>2156</v>
      </c>
      <c r="H221" s="196">
        <v>1</v>
      </c>
      <c r="I221" s="197"/>
      <c r="J221" s="198">
        <f>ROUND(I221*H221,2)</f>
        <v>0</v>
      </c>
      <c r="K221" s="194" t="s">
        <v>156</v>
      </c>
      <c r="L221" s="40"/>
      <c r="M221" s="199" t="s">
        <v>1</v>
      </c>
      <c r="N221" s="200" t="s">
        <v>41</v>
      </c>
      <c r="O221" s="72"/>
      <c r="P221" s="201">
        <f>O221*H221</f>
        <v>0</v>
      </c>
      <c r="Q221" s="201">
        <v>8.5400000000000007E-3</v>
      </c>
      <c r="R221" s="201">
        <f>Q221*H221</f>
        <v>8.5400000000000007E-3</v>
      </c>
      <c r="S221" s="201">
        <v>0</v>
      </c>
      <c r="T221" s="20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3" t="s">
        <v>350</v>
      </c>
      <c r="AT221" s="203" t="s">
        <v>152</v>
      </c>
      <c r="AU221" s="203" t="s">
        <v>85</v>
      </c>
      <c r="AY221" s="18" t="s">
        <v>150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8" t="s">
        <v>83</v>
      </c>
      <c r="BK221" s="204">
        <f>ROUND(I221*H221,2)</f>
        <v>0</v>
      </c>
      <c r="BL221" s="18" t="s">
        <v>350</v>
      </c>
      <c r="BM221" s="203" t="s">
        <v>2157</v>
      </c>
    </row>
    <row r="222" spans="1:65" s="2" customFormat="1" ht="19.5">
      <c r="A222" s="35"/>
      <c r="B222" s="36"/>
      <c r="C222" s="37"/>
      <c r="D222" s="205" t="s">
        <v>159</v>
      </c>
      <c r="E222" s="37"/>
      <c r="F222" s="206" t="s">
        <v>2158</v>
      </c>
      <c r="G222" s="37"/>
      <c r="H222" s="37"/>
      <c r="I222" s="207"/>
      <c r="J222" s="37"/>
      <c r="K222" s="37"/>
      <c r="L222" s="40"/>
      <c r="M222" s="208"/>
      <c r="N222" s="209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159</v>
      </c>
      <c r="AU222" s="18" t="s">
        <v>85</v>
      </c>
    </row>
    <row r="223" spans="1:65" s="2" customFormat="1" ht="24.2" customHeight="1">
      <c r="A223" s="35"/>
      <c r="B223" s="36"/>
      <c r="C223" s="192" t="s">
        <v>495</v>
      </c>
      <c r="D223" s="192" t="s">
        <v>152</v>
      </c>
      <c r="E223" s="193" t="s">
        <v>2159</v>
      </c>
      <c r="F223" s="194" t="s">
        <v>2160</v>
      </c>
      <c r="G223" s="195" t="s">
        <v>363</v>
      </c>
      <c r="H223" s="196">
        <v>36</v>
      </c>
      <c r="I223" s="197"/>
      <c r="J223" s="198">
        <f>ROUND(I223*H223,2)</f>
        <v>0</v>
      </c>
      <c r="K223" s="194" t="s">
        <v>156</v>
      </c>
      <c r="L223" s="40"/>
      <c r="M223" s="199" t="s">
        <v>1</v>
      </c>
      <c r="N223" s="200" t="s">
        <v>41</v>
      </c>
      <c r="O223" s="72"/>
      <c r="P223" s="201">
        <f>O223*H223</f>
        <v>0</v>
      </c>
      <c r="Q223" s="201">
        <v>4.4000000000000002E-4</v>
      </c>
      <c r="R223" s="201">
        <f>Q223*H223</f>
        <v>1.584E-2</v>
      </c>
      <c r="S223" s="201">
        <v>0</v>
      </c>
      <c r="T223" s="20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3" t="s">
        <v>350</v>
      </c>
      <c r="AT223" s="203" t="s">
        <v>152</v>
      </c>
      <c r="AU223" s="203" t="s">
        <v>85</v>
      </c>
      <c r="AY223" s="18" t="s">
        <v>150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8" t="s">
        <v>83</v>
      </c>
      <c r="BK223" s="204">
        <f>ROUND(I223*H223,2)</f>
        <v>0</v>
      </c>
      <c r="BL223" s="18" t="s">
        <v>350</v>
      </c>
      <c r="BM223" s="203" t="s">
        <v>2161</v>
      </c>
    </row>
    <row r="224" spans="1:65" s="2" customFormat="1" ht="19.5">
      <c r="A224" s="35"/>
      <c r="B224" s="36"/>
      <c r="C224" s="37"/>
      <c r="D224" s="205" t="s">
        <v>159</v>
      </c>
      <c r="E224" s="37"/>
      <c r="F224" s="206" t="s">
        <v>2162</v>
      </c>
      <c r="G224" s="37"/>
      <c r="H224" s="37"/>
      <c r="I224" s="207"/>
      <c r="J224" s="37"/>
      <c r="K224" s="37"/>
      <c r="L224" s="40"/>
      <c r="M224" s="208"/>
      <c r="N224" s="209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159</v>
      </c>
      <c r="AU224" s="18" t="s">
        <v>85</v>
      </c>
    </row>
    <row r="225" spans="1:65" s="2" customFormat="1" ht="24.2" customHeight="1">
      <c r="A225" s="35"/>
      <c r="B225" s="36"/>
      <c r="C225" s="192" t="s">
        <v>501</v>
      </c>
      <c r="D225" s="192" t="s">
        <v>152</v>
      </c>
      <c r="E225" s="193" t="s">
        <v>2163</v>
      </c>
      <c r="F225" s="194" t="s">
        <v>2164</v>
      </c>
      <c r="G225" s="195" t="s">
        <v>363</v>
      </c>
      <c r="H225" s="196">
        <v>18</v>
      </c>
      <c r="I225" s="197"/>
      <c r="J225" s="198">
        <f>ROUND(I225*H225,2)</f>
        <v>0</v>
      </c>
      <c r="K225" s="194" t="s">
        <v>156</v>
      </c>
      <c r="L225" s="40"/>
      <c r="M225" s="199" t="s">
        <v>1</v>
      </c>
      <c r="N225" s="200" t="s">
        <v>41</v>
      </c>
      <c r="O225" s="72"/>
      <c r="P225" s="201">
        <f>O225*H225</f>
        <v>0</v>
      </c>
      <c r="Q225" s="201">
        <v>7.2999999999999996E-4</v>
      </c>
      <c r="R225" s="201">
        <f>Q225*H225</f>
        <v>1.3139999999999999E-2</v>
      </c>
      <c r="S225" s="201">
        <v>0</v>
      </c>
      <c r="T225" s="20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3" t="s">
        <v>350</v>
      </c>
      <c r="AT225" s="203" t="s">
        <v>152</v>
      </c>
      <c r="AU225" s="203" t="s">
        <v>85</v>
      </c>
      <c r="AY225" s="18" t="s">
        <v>150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8" t="s">
        <v>83</v>
      </c>
      <c r="BK225" s="204">
        <f>ROUND(I225*H225,2)</f>
        <v>0</v>
      </c>
      <c r="BL225" s="18" t="s">
        <v>350</v>
      </c>
      <c r="BM225" s="203" t="s">
        <v>2165</v>
      </c>
    </row>
    <row r="226" spans="1:65" s="2" customFormat="1" ht="19.5">
      <c r="A226" s="35"/>
      <c r="B226" s="36"/>
      <c r="C226" s="37"/>
      <c r="D226" s="205" t="s">
        <v>159</v>
      </c>
      <c r="E226" s="37"/>
      <c r="F226" s="206" t="s">
        <v>2166</v>
      </c>
      <c r="G226" s="37"/>
      <c r="H226" s="37"/>
      <c r="I226" s="207"/>
      <c r="J226" s="37"/>
      <c r="K226" s="37"/>
      <c r="L226" s="40"/>
      <c r="M226" s="208"/>
      <c r="N226" s="209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159</v>
      </c>
      <c r="AU226" s="18" t="s">
        <v>85</v>
      </c>
    </row>
    <row r="227" spans="1:65" s="2" customFormat="1" ht="24.2" customHeight="1">
      <c r="A227" s="35"/>
      <c r="B227" s="36"/>
      <c r="C227" s="192" t="s">
        <v>509</v>
      </c>
      <c r="D227" s="192" t="s">
        <v>152</v>
      </c>
      <c r="E227" s="193" t="s">
        <v>2167</v>
      </c>
      <c r="F227" s="194" t="s">
        <v>2168</v>
      </c>
      <c r="G227" s="195" t="s">
        <v>363</v>
      </c>
      <c r="H227" s="196">
        <v>39</v>
      </c>
      <c r="I227" s="197"/>
      <c r="J227" s="198">
        <f>ROUND(I227*H227,2)</f>
        <v>0</v>
      </c>
      <c r="K227" s="194" t="s">
        <v>156</v>
      </c>
      <c r="L227" s="40"/>
      <c r="M227" s="199" t="s">
        <v>1</v>
      </c>
      <c r="N227" s="200" t="s">
        <v>41</v>
      </c>
      <c r="O227" s="72"/>
      <c r="P227" s="201">
        <f>O227*H227</f>
        <v>0</v>
      </c>
      <c r="Q227" s="201">
        <v>9.7999999999999997E-4</v>
      </c>
      <c r="R227" s="201">
        <f>Q227*H227</f>
        <v>3.8219999999999997E-2</v>
      </c>
      <c r="S227" s="201">
        <v>0</v>
      </c>
      <c r="T227" s="20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3" t="s">
        <v>350</v>
      </c>
      <c r="AT227" s="203" t="s">
        <v>152</v>
      </c>
      <c r="AU227" s="203" t="s">
        <v>85</v>
      </c>
      <c r="AY227" s="18" t="s">
        <v>150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8" t="s">
        <v>83</v>
      </c>
      <c r="BK227" s="204">
        <f>ROUND(I227*H227,2)</f>
        <v>0</v>
      </c>
      <c r="BL227" s="18" t="s">
        <v>350</v>
      </c>
      <c r="BM227" s="203" t="s">
        <v>2169</v>
      </c>
    </row>
    <row r="228" spans="1:65" s="2" customFormat="1" ht="19.5">
      <c r="A228" s="35"/>
      <c r="B228" s="36"/>
      <c r="C228" s="37"/>
      <c r="D228" s="205" t="s">
        <v>159</v>
      </c>
      <c r="E228" s="37"/>
      <c r="F228" s="206" t="s">
        <v>2170</v>
      </c>
      <c r="G228" s="37"/>
      <c r="H228" s="37"/>
      <c r="I228" s="207"/>
      <c r="J228" s="37"/>
      <c r="K228" s="37"/>
      <c r="L228" s="40"/>
      <c r="M228" s="208"/>
      <c r="N228" s="209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159</v>
      </c>
      <c r="AU228" s="18" t="s">
        <v>85</v>
      </c>
    </row>
    <row r="229" spans="1:65" s="2" customFormat="1" ht="24.2" customHeight="1">
      <c r="A229" s="35"/>
      <c r="B229" s="36"/>
      <c r="C229" s="192" t="s">
        <v>515</v>
      </c>
      <c r="D229" s="192" t="s">
        <v>152</v>
      </c>
      <c r="E229" s="193" t="s">
        <v>2171</v>
      </c>
      <c r="F229" s="194" t="s">
        <v>2172</v>
      </c>
      <c r="G229" s="195" t="s">
        <v>363</v>
      </c>
      <c r="H229" s="196">
        <v>7</v>
      </c>
      <c r="I229" s="197"/>
      <c r="J229" s="198">
        <f>ROUND(I229*H229,2)</f>
        <v>0</v>
      </c>
      <c r="K229" s="194" t="s">
        <v>156</v>
      </c>
      <c r="L229" s="40"/>
      <c r="M229" s="199" t="s">
        <v>1</v>
      </c>
      <c r="N229" s="200" t="s">
        <v>41</v>
      </c>
      <c r="O229" s="72"/>
      <c r="P229" s="201">
        <f>O229*H229</f>
        <v>0</v>
      </c>
      <c r="Q229" s="201">
        <v>1.2999999999999999E-3</v>
      </c>
      <c r="R229" s="201">
        <f>Q229*H229</f>
        <v>9.1000000000000004E-3</v>
      </c>
      <c r="S229" s="201">
        <v>0</v>
      </c>
      <c r="T229" s="20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3" t="s">
        <v>350</v>
      </c>
      <c r="AT229" s="203" t="s">
        <v>152</v>
      </c>
      <c r="AU229" s="203" t="s">
        <v>85</v>
      </c>
      <c r="AY229" s="18" t="s">
        <v>150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8" t="s">
        <v>83</v>
      </c>
      <c r="BK229" s="204">
        <f>ROUND(I229*H229,2)</f>
        <v>0</v>
      </c>
      <c r="BL229" s="18" t="s">
        <v>350</v>
      </c>
      <c r="BM229" s="203" t="s">
        <v>2173</v>
      </c>
    </row>
    <row r="230" spans="1:65" s="2" customFormat="1" ht="19.5">
      <c r="A230" s="35"/>
      <c r="B230" s="36"/>
      <c r="C230" s="37"/>
      <c r="D230" s="205" t="s">
        <v>159</v>
      </c>
      <c r="E230" s="37"/>
      <c r="F230" s="206" t="s">
        <v>2174</v>
      </c>
      <c r="G230" s="37"/>
      <c r="H230" s="37"/>
      <c r="I230" s="207"/>
      <c r="J230" s="37"/>
      <c r="K230" s="37"/>
      <c r="L230" s="40"/>
      <c r="M230" s="208"/>
      <c r="N230" s="209"/>
      <c r="O230" s="72"/>
      <c r="P230" s="72"/>
      <c r="Q230" s="72"/>
      <c r="R230" s="72"/>
      <c r="S230" s="72"/>
      <c r="T230" s="73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159</v>
      </c>
      <c r="AU230" s="18" t="s">
        <v>85</v>
      </c>
    </row>
    <row r="231" spans="1:65" s="2" customFormat="1" ht="24.2" customHeight="1">
      <c r="A231" s="35"/>
      <c r="B231" s="36"/>
      <c r="C231" s="192" t="s">
        <v>522</v>
      </c>
      <c r="D231" s="192" t="s">
        <v>152</v>
      </c>
      <c r="E231" s="193" t="s">
        <v>2175</v>
      </c>
      <c r="F231" s="194" t="s">
        <v>2176</v>
      </c>
      <c r="G231" s="195" t="s">
        <v>363</v>
      </c>
      <c r="H231" s="196">
        <v>7</v>
      </c>
      <c r="I231" s="197"/>
      <c r="J231" s="198">
        <f>ROUND(I231*H231,2)</f>
        <v>0</v>
      </c>
      <c r="K231" s="194" t="s">
        <v>156</v>
      </c>
      <c r="L231" s="40"/>
      <c r="M231" s="199" t="s">
        <v>1</v>
      </c>
      <c r="N231" s="200" t="s">
        <v>41</v>
      </c>
      <c r="O231" s="72"/>
      <c r="P231" s="201">
        <f>O231*H231</f>
        <v>0</v>
      </c>
      <c r="Q231" s="201">
        <v>2.63E-3</v>
      </c>
      <c r="R231" s="201">
        <f>Q231*H231</f>
        <v>1.8409999999999999E-2</v>
      </c>
      <c r="S231" s="201">
        <v>0</v>
      </c>
      <c r="T231" s="20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3" t="s">
        <v>350</v>
      </c>
      <c r="AT231" s="203" t="s">
        <v>152</v>
      </c>
      <c r="AU231" s="203" t="s">
        <v>85</v>
      </c>
      <c r="AY231" s="18" t="s">
        <v>150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18" t="s">
        <v>83</v>
      </c>
      <c r="BK231" s="204">
        <f>ROUND(I231*H231,2)</f>
        <v>0</v>
      </c>
      <c r="BL231" s="18" t="s">
        <v>350</v>
      </c>
      <c r="BM231" s="203" t="s">
        <v>2177</v>
      </c>
    </row>
    <row r="232" spans="1:65" s="2" customFormat="1" ht="19.5">
      <c r="A232" s="35"/>
      <c r="B232" s="36"/>
      <c r="C232" s="37"/>
      <c r="D232" s="205" t="s">
        <v>159</v>
      </c>
      <c r="E232" s="37"/>
      <c r="F232" s="206" t="s">
        <v>2178</v>
      </c>
      <c r="G232" s="37"/>
      <c r="H232" s="37"/>
      <c r="I232" s="207"/>
      <c r="J232" s="37"/>
      <c r="K232" s="37"/>
      <c r="L232" s="40"/>
      <c r="M232" s="208"/>
      <c r="N232" s="209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159</v>
      </c>
      <c r="AU232" s="18" t="s">
        <v>85</v>
      </c>
    </row>
    <row r="233" spans="1:65" s="2" customFormat="1" ht="24.2" customHeight="1">
      <c r="A233" s="35"/>
      <c r="B233" s="36"/>
      <c r="C233" s="192" t="s">
        <v>528</v>
      </c>
      <c r="D233" s="192" t="s">
        <v>152</v>
      </c>
      <c r="E233" s="193" t="s">
        <v>2179</v>
      </c>
      <c r="F233" s="194" t="s">
        <v>2180</v>
      </c>
      <c r="G233" s="195" t="s">
        <v>363</v>
      </c>
      <c r="H233" s="196">
        <v>5</v>
      </c>
      <c r="I233" s="197"/>
      <c r="J233" s="198">
        <f>ROUND(I233*H233,2)</f>
        <v>0</v>
      </c>
      <c r="K233" s="194" t="s">
        <v>156</v>
      </c>
      <c r="L233" s="40"/>
      <c r="M233" s="199" t="s">
        <v>1</v>
      </c>
      <c r="N233" s="200" t="s">
        <v>41</v>
      </c>
      <c r="O233" s="72"/>
      <c r="P233" s="201">
        <f>O233*H233</f>
        <v>0</v>
      </c>
      <c r="Q233" s="201">
        <v>6.0099999999999997E-3</v>
      </c>
      <c r="R233" s="201">
        <f>Q233*H233</f>
        <v>3.005E-2</v>
      </c>
      <c r="S233" s="201">
        <v>0</v>
      </c>
      <c r="T233" s="202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3" t="s">
        <v>350</v>
      </c>
      <c r="AT233" s="203" t="s">
        <v>152</v>
      </c>
      <c r="AU233" s="203" t="s">
        <v>85</v>
      </c>
      <c r="AY233" s="18" t="s">
        <v>150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8" t="s">
        <v>83</v>
      </c>
      <c r="BK233" s="204">
        <f>ROUND(I233*H233,2)</f>
        <v>0</v>
      </c>
      <c r="BL233" s="18" t="s">
        <v>350</v>
      </c>
      <c r="BM233" s="203" t="s">
        <v>2181</v>
      </c>
    </row>
    <row r="234" spans="1:65" s="2" customFormat="1" ht="19.5">
      <c r="A234" s="35"/>
      <c r="B234" s="36"/>
      <c r="C234" s="37"/>
      <c r="D234" s="205" t="s">
        <v>159</v>
      </c>
      <c r="E234" s="37"/>
      <c r="F234" s="206" t="s">
        <v>2182</v>
      </c>
      <c r="G234" s="37"/>
      <c r="H234" s="37"/>
      <c r="I234" s="207"/>
      <c r="J234" s="37"/>
      <c r="K234" s="37"/>
      <c r="L234" s="40"/>
      <c r="M234" s="208"/>
      <c r="N234" s="209"/>
      <c r="O234" s="72"/>
      <c r="P234" s="72"/>
      <c r="Q234" s="72"/>
      <c r="R234" s="72"/>
      <c r="S234" s="72"/>
      <c r="T234" s="73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159</v>
      </c>
      <c r="AU234" s="18" t="s">
        <v>85</v>
      </c>
    </row>
    <row r="235" spans="1:65" s="2" customFormat="1" ht="37.9" customHeight="1">
      <c r="A235" s="35"/>
      <c r="B235" s="36"/>
      <c r="C235" s="192" t="s">
        <v>533</v>
      </c>
      <c r="D235" s="192" t="s">
        <v>152</v>
      </c>
      <c r="E235" s="193" t="s">
        <v>2183</v>
      </c>
      <c r="F235" s="194" t="s">
        <v>2184</v>
      </c>
      <c r="G235" s="195" t="s">
        <v>363</v>
      </c>
      <c r="H235" s="196">
        <v>47</v>
      </c>
      <c r="I235" s="197"/>
      <c r="J235" s="198">
        <f>ROUND(I235*H235,2)</f>
        <v>0</v>
      </c>
      <c r="K235" s="194" t="s">
        <v>156</v>
      </c>
      <c r="L235" s="40"/>
      <c r="M235" s="199" t="s">
        <v>1</v>
      </c>
      <c r="N235" s="200" t="s">
        <v>41</v>
      </c>
      <c r="O235" s="72"/>
      <c r="P235" s="201">
        <f>O235*H235</f>
        <v>0</v>
      </c>
      <c r="Q235" s="201">
        <v>1.2E-4</v>
      </c>
      <c r="R235" s="201">
        <f>Q235*H235</f>
        <v>5.64E-3</v>
      </c>
      <c r="S235" s="201">
        <v>0</v>
      </c>
      <c r="T235" s="202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3" t="s">
        <v>350</v>
      </c>
      <c r="AT235" s="203" t="s">
        <v>152</v>
      </c>
      <c r="AU235" s="203" t="s">
        <v>85</v>
      </c>
      <c r="AY235" s="18" t="s">
        <v>150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8" t="s">
        <v>83</v>
      </c>
      <c r="BK235" s="204">
        <f>ROUND(I235*H235,2)</f>
        <v>0</v>
      </c>
      <c r="BL235" s="18" t="s">
        <v>350</v>
      </c>
      <c r="BM235" s="203" t="s">
        <v>2185</v>
      </c>
    </row>
    <row r="236" spans="1:65" s="2" customFormat="1" ht="29.25">
      <c r="A236" s="35"/>
      <c r="B236" s="36"/>
      <c r="C236" s="37"/>
      <c r="D236" s="205" t="s">
        <v>159</v>
      </c>
      <c r="E236" s="37"/>
      <c r="F236" s="206" t="s">
        <v>2186</v>
      </c>
      <c r="G236" s="37"/>
      <c r="H236" s="37"/>
      <c r="I236" s="207"/>
      <c r="J236" s="37"/>
      <c r="K236" s="37"/>
      <c r="L236" s="40"/>
      <c r="M236" s="208"/>
      <c r="N236" s="209"/>
      <c r="O236" s="72"/>
      <c r="P236" s="72"/>
      <c r="Q236" s="72"/>
      <c r="R236" s="72"/>
      <c r="S236" s="72"/>
      <c r="T236" s="73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159</v>
      </c>
      <c r="AU236" s="18" t="s">
        <v>85</v>
      </c>
    </row>
    <row r="237" spans="1:65" s="13" customFormat="1">
      <c r="B237" s="210"/>
      <c r="C237" s="211"/>
      <c r="D237" s="205" t="s">
        <v>161</v>
      </c>
      <c r="E237" s="212" t="s">
        <v>1</v>
      </c>
      <c r="F237" s="213" t="s">
        <v>2187</v>
      </c>
      <c r="G237" s="211"/>
      <c r="H237" s="214">
        <v>26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161</v>
      </c>
      <c r="AU237" s="220" t="s">
        <v>85</v>
      </c>
      <c r="AV237" s="13" t="s">
        <v>85</v>
      </c>
      <c r="AW237" s="13" t="s">
        <v>33</v>
      </c>
      <c r="AX237" s="13" t="s">
        <v>76</v>
      </c>
      <c r="AY237" s="220" t="s">
        <v>150</v>
      </c>
    </row>
    <row r="238" spans="1:65" s="13" customFormat="1">
      <c r="B238" s="210"/>
      <c r="C238" s="211"/>
      <c r="D238" s="205" t="s">
        <v>161</v>
      </c>
      <c r="E238" s="212" t="s">
        <v>1</v>
      </c>
      <c r="F238" s="213" t="s">
        <v>2188</v>
      </c>
      <c r="G238" s="211"/>
      <c r="H238" s="214">
        <v>21</v>
      </c>
      <c r="I238" s="215"/>
      <c r="J238" s="211"/>
      <c r="K238" s="211"/>
      <c r="L238" s="216"/>
      <c r="M238" s="217"/>
      <c r="N238" s="218"/>
      <c r="O238" s="218"/>
      <c r="P238" s="218"/>
      <c r="Q238" s="218"/>
      <c r="R238" s="218"/>
      <c r="S238" s="218"/>
      <c r="T238" s="219"/>
      <c r="AT238" s="220" t="s">
        <v>161</v>
      </c>
      <c r="AU238" s="220" t="s">
        <v>85</v>
      </c>
      <c r="AV238" s="13" t="s">
        <v>85</v>
      </c>
      <c r="AW238" s="13" t="s">
        <v>33</v>
      </c>
      <c r="AX238" s="13" t="s">
        <v>76</v>
      </c>
      <c r="AY238" s="220" t="s">
        <v>150</v>
      </c>
    </row>
    <row r="239" spans="1:65" s="14" customFormat="1">
      <c r="B239" s="221"/>
      <c r="C239" s="222"/>
      <c r="D239" s="205" t="s">
        <v>161</v>
      </c>
      <c r="E239" s="223" t="s">
        <v>1</v>
      </c>
      <c r="F239" s="224" t="s">
        <v>163</v>
      </c>
      <c r="G239" s="222"/>
      <c r="H239" s="225">
        <v>47</v>
      </c>
      <c r="I239" s="226"/>
      <c r="J239" s="222"/>
      <c r="K239" s="222"/>
      <c r="L239" s="227"/>
      <c r="M239" s="228"/>
      <c r="N239" s="229"/>
      <c r="O239" s="229"/>
      <c r="P239" s="229"/>
      <c r="Q239" s="229"/>
      <c r="R239" s="229"/>
      <c r="S239" s="229"/>
      <c r="T239" s="230"/>
      <c r="AT239" s="231" t="s">
        <v>161</v>
      </c>
      <c r="AU239" s="231" t="s">
        <v>85</v>
      </c>
      <c r="AV239" s="14" t="s">
        <v>157</v>
      </c>
      <c r="AW239" s="14" t="s">
        <v>33</v>
      </c>
      <c r="AX239" s="14" t="s">
        <v>83</v>
      </c>
      <c r="AY239" s="231" t="s">
        <v>150</v>
      </c>
    </row>
    <row r="240" spans="1:65" s="2" customFormat="1" ht="37.9" customHeight="1">
      <c r="A240" s="35"/>
      <c r="B240" s="36"/>
      <c r="C240" s="192" t="s">
        <v>550</v>
      </c>
      <c r="D240" s="192" t="s">
        <v>152</v>
      </c>
      <c r="E240" s="193" t="s">
        <v>2189</v>
      </c>
      <c r="F240" s="194" t="s">
        <v>2190</v>
      </c>
      <c r="G240" s="195" t="s">
        <v>363</v>
      </c>
      <c r="H240" s="196">
        <v>16</v>
      </c>
      <c r="I240" s="197"/>
      <c r="J240" s="198">
        <f>ROUND(I240*H240,2)</f>
        <v>0</v>
      </c>
      <c r="K240" s="194" t="s">
        <v>156</v>
      </c>
      <c r="L240" s="40"/>
      <c r="M240" s="199" t="s">
        <v>1</v>
      </c>
      <c r="N240" s="200" t="s">
        <v>41</v>
      </c>
      <c r="O240" s="72"/>
      <c r="P240" s="201">
        <f>O240*H240</f>
        <v>0</v>
      </c>
      <c r="Q240" s="201">
        <v>1.6000000000000001E-4</v>
      </c>
      <c r="R240" s="201">
        <f>Q240*H240</f>
        <v>2.5600000000000002E-3</v>
      </c>
      <c r="S240" s="201">
        <v>0</v>
      </c>
      <c r="T240" s="20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3" t="s">
        <v>350</v>
      </c>
      <c r="AT240" s="203" t="s">
        <v>152</v>
      </c>
      <c r="AU240" s="203" t="s">
        <v>85</v>
      </c>
      <c r="AY240" s="18" t="s">
        <v>150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18" t="s">
        <v>83</v>
      </c>
      <c r="BK240" s="204">
        <f>ROUND(I240*H240,2)</f>
        <v>0</v>
      </c>
      <c r="BL240" s="18" t="s">
        <v>350</v>
      </c>
      <c r="BM240" s="203" t="s">
        <v>2191</v>
      </c>
    </row>
    <row r="241" spans="1:65" s="2" customFormat="1" ht="29.25">
      <c r="A241" s="35"/>
      <c r="B241" s="36"/>
      <c r="C241" s="37"/>
      <c r="D241" s="205" t="s">
        <v>159</v>
      </c>
      <c r="E241" s="37"/>
      <c r="F241" s="206" t="s">
        <v>2192</v>
      </c>
      <c r="G241" s="37"/>
      <c r="H241" s="37"/>
      <c r="I241" s="207"/>
      <c r="J241" s="37"/>
      <c r="K241" s="37"/>
      <c r="L241" s="40"/>
      <c r="M241" s="208"/>
      <c r="N241" s="209"/>
      <c r="O241" s="72"/>
      <c r="P241" s="72"/>
      <c r="Q241" s="72"/>
      <c r="R241" s="72"/>
      <c r="S241" s="72"/>
      <c r="T241" s="73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159</v>
      </c>
      <c r="AU241" s="18" t="s">
        <v>85</v>
      </c>
    </row>
    <row r="242" spans="1:65" s="13" customFormat="1">
      <c r="B242" s="210"/>
      <c r="C242" s="211"/>
      <c r="D242" s="205" t="s">
        <v>161</v>
      </c>
      <c r="E242" s="212" t="s">
        <v>1</v>
      </c>
      <c r="F242" s="213" t="s">
        <v>2193</v>
      </c>
      <c r="G242" s="211"/>
      <c r="H242" s="214">
        <v>16</v>
      </c>
      <c r="I242" s="215"/>
      <c r="J242" s="211"/>
      <c r="K242" s="211"/>
      <c r="L242" s="216"/>
      <c r="M242" s="217"/>
      <c r="N242" s="218"/>
      <c r="O242" s="218"/>
      <c r="P242" s="218"/>
      <c r="Q242" s="218"/>
      <c r="R242" s="218"/>
      <c r="S242" s="218"/>
      <c r="T242" s="219"/>
      <c r="AT242" s="220" t="s">
        <v>161</v>
      </c>
      <c r="AU242" s="220" t="s">
        <v>85</v>
      </c>
      <c r="AV242" s="13" t="s">
        <v>85</v>
      </c>
      <c r="AW242" s="13" t="s">
        <v>33</v>
      </c>
      <c r="AX242" s="13" t="s">
        <v>76</v>
      </c>
      <c r="AY242" s="220" t="s">
        <v>150</v>
      </c>
    </row>
    <row r="243" spans="1:65" s="14" customFormat="1">
      <c r="B243" s="221"/>
      <c r="C243" s="222"/>
      <c r="D243" s="205" t="s">
        <v>161</v>
      </c>
      <c r="E243" s="223" t="s">
        <v>1</v>
      </c>
      <c r="F243" s="224" t="s">
        <v>163</v>
      </c>
      <c r="G243" s="222"/>
      <c r="H243" s="225">
        <v>16</v>
      </c>
      <c r="I243" s="226"/>
      <c r="J243" s="222"/>
      <c r="K243" s="222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161</v>
      </c>
      <c r="AU243" s="231" t="s">
        <v>85</v>
      </c>
      <c r="AV243" s="14" t="s">
        <v>157</v>
      </c>
      <c r="AW243" s="14" t="s">
        <v>33</v>
      </c>
      <c r="AX243" s="14" t="s">
        <v>83</v>
      </c>
      <c r="AY243" s="231" t="s">
        <v>150</v>
      </c>
    </row>
    <row r="244" spans="1:65" s="2" customFormat="1" ht="16.5" customHeight="1">
      <c r="A244" s="35"/>
      <c r="B244" s="36"/>
      <c r="C244" s="192" t="s">
        <v>556</v>
      </c>
      <c r="D244" s="192" t="s">
        <v>152</v>
      </c>
      <c r="E244" s="193" t="s">
        <v>2194</v>
      </c>
      <c r="F244" s="194" t="s">
        <v>2195</v>
      </c>
      <c r="G244" s="195" t="s">
        <v>490</v>
      </c>
      <c r="H244" s="196">
        <v>45</v>
      </c>
      <c r="I244" s="197"/>
      <c r="J244" s="198">
        <f>ROUND(I244*H244,2)</f>
        <v>0</v>
      </c>
      <c r="K244" s="194" t="s">
        <v>156</v>
      </c>
      <c r="L244" s="40"/>
      <c r="M244" s="199" t="s">
        <v>1</v>
      </c>
      <c r="N244" s="200" t="s">
        <v>41</v>
      </c>
      <c r="O244" s="72"/>
      <c r="P244" s="201">
        <f>O244*H244</f>
        <v>0</v>
      </c>
      <c r="Q244" s="201">
        <v>0</v>
      </c>
      <c r="R244" s="201">
        <f>Q244*H244</f>
        <v>0</v>
      </c>
      <c r="S244" s="201">
        <v>0</v>
      </c>
      <c r="T244" s="20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3" t="s">
        <v>350</v>
      </c>
      <c r="AT244" s="203" t="s">
        <v>152</v>
      </c>
      <c r="AU244" s="203" t="s">
        <v>85</v>
      </c>
      <c r="AY244" s="18" t="s">
        <v>150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18" t="s">
        <v>83</v>
      </c>
      <c r="BK244" s="204">
        <f>ROUND(I244*H244,2)</f>
        <v>0</v>
      </c>
      <c r="BL244" s="18" t="s">
        <v>350</v>
      </c>
      <c r="BM244" s="203" t="s">
        <v>2196</v>
      </c>
    </row>
    <row r="245" spans="1:65" s="2" customFormat="1" ht="19.5">
      <c r="A245" s="35"/>
      <c r="B245" s="36"/>
      <c r="C245" s="37"/>
      <c r="D245" s="205" t="s">
        <v>159</v>
      </c>
      <c r="E245" s="37"/>
      <c r="F245" s="206" t="s">
        <v>2197</v>
      </c>
      <c r="G245" s="37"/>
      <c r="H245" s="37"/>
      <c r="I245" s="207"/>
      <c r="J245" s="37"/>
      <c r="K245" s="37"/>
      <c r="L245" s="40"/>
      <c r="M245" s="208"/>
      <c r="N245" s="209"/>
      <c r="O245" s="72"/>
      <c r="P245" s="72"/>
      <c r="Q245" s="72"/>
      <c r="R245" s="72"/>
      <c r="S245" s="72"/>
      <c r="T245" s="73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159</v>
      </c>
      <c r="AU245" s="18" t="s">
        <v>85</v>
      </c>
    </row>
    <row r="246" spans="1:65" s="13" customFormat="1">
      <c r="B246" s="210"/>
      <c r="C246" s="211"/>
      <c r="D246" s="205" t="s">
        <v>161</v>
      </c>
      <c r="E246" s="212" t="s">
        <v>1</v>
      </c>
      <c r="F246" s="213" t="s">
        <v>2198</v>
      </c>
      <c r="G246" s="211"/>
      <c r="H246" s="214">
        <v>45</v>
      </c>
      <c r="I246" s="215"/>
      <c r="J246" s="211"/>
      <c r="K246" s="211"/>
      <c r="L246" s="216"/>
      <c r="M246" s="217"/>
      <c r="N246" s="218"/>
      <c r="O246" s="218"/>
      <c r="P246" s="218"/>
      <c r="Q246" s="218"/>
      <c r="R246" s="218"/>
      <c r="S246" s="218"/>
      <c r="T246" s="219"/>
      <c r="AT246" s="220" t="s">
        <v>161</v>
      </c>
      <c r="AU246" s="220" t="s">
        <v>85</v>
      </c>
      <c r="AV246" s="13" t="s">
        <v>85</v>
      </c>
      <c r="AW246" s="13" t="s">
        <v>33</v>
      </c>
      <c r="AX246" s="13" t="s">
        <v>76</v>
      </c>
      <c r="AY246" s="220" t="s">
        <v>150</v>
      </c>
    </row>
    <row r="247" spans="1:65" s="14" customFormat="1">
      <c r="B247" s="221"/>
      <c r="C247" s="222"/>
      <c r="D247" s="205" t="s">
        <v>161</v>
      </c>
      <c r="E247" s="223" t="s">
        <v>1</v>
      </c>
      <c r="F247" s="224" t="s">
        <v>163</v>
      </c>
      <c r="G247" s="222"/>
      <c r="H247" s="225">
        <v>45</v>
      </c>
      <c r="I247" s="226"/>
      <c r="J247" s="222"/>
      <c r="K247" s="222"/>
      <c r="L247" s="227"/>
      <c r="M247" s="228"/>
      <c r="N247" s="229"/>
      <c r="O247" s="229"/>
      <c r="P247" s="229"/>
      <c r="Q247" s="229"/>
      <c r="R247" s="229"/>
      <c r="S247" s="229"/>
      <c r="T247" s="230"/>
      <c r="AT247" s="231" t="s">
        <v>161</v>
      </c>
      <c r="AU247" s="231" t="s">
        <v>85</v>
      </c>
      <c r="AV247" s="14" t="s">
        <v>157</v>
      </c>
      <c r="AW247" s="14" t="s">
        <v>33</v>
      </c>
      <c r="AX247" s="14" t="s">
        <v>83</v>
      </c>
      <c r="AY247" s="231" t="s">
        <v>150</v>
      </c>
    </row>
    <row r="248" spans="1:65" s="2" customFormat="1" ht="24.2" customHeight="1">
      <c r="A248" s="35"/>
      <c r="B248" s="36"/>
      <c r="C248" s="192" t="s">
        <v>561</v>
      </c>
      <c r="D248" s="192" t="s">
        <v>152</v>
      </c>
      <c r="E248" s="193" t="s">
        <v>2199</v>
      </c>
      <c r="F248" s="194" t="s">
        <v>2200</v>
      </c>
      <c r="G248" s="195" t="s">
        <v>490</v>
      </c>
      <c r="H248" s="196">
        <v>1</v>
      </c>
      <c r="I248" s="197"/>
      <c r="J248" s="198">
        <f>ROUND(I248*H248,2)</f>
        <v>0</v>
      </c>
      <c r="K248" s="194" t="s">
        <v>156</v>
      </c>
      <c r="L248" s="40"/>
      <c r="M248" s="199" t="s">
        <v>1</v>
      </c>
      <c r="N248" s="200" t="s">
        <v>41</v>
      </c>
      <c r="O248" s="72"/>
      <c r="P248" s="201">
        <f>O248*H248</f>
        <v>0</v>
      </c>
      <c r="Q248" s="201">
        <v>0</v>
      </c>
      <c r="R248" s="201">
        <f>Q248*H248</f>
        <v>0</v>
      </c>
      <c r="S248" s="201">
        <v>0</v>
      </c>
      <c r="T248" s="202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3" t="s">
        <v>350</v>
      </c>
      <c r="AT248" s="203" t="s">
        <v>152</v>
      </c>
      <c r="AU248" s="203" t="s">
        <v>85</v>
      </c>
      <c r="AY248" s="18" t="s">
        <v>150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18" t="s">
        <v>83</v>
      </c>
      <c r="BK248" s="204">
        <f>ROUND(I248*H248,2)</f>
        <v>0</v>
      </c>
      <c r="BL248" s="18" t="s">
        <v>350</v>
      </c>
      <c r="BM248" s="203" t="s">
        <v>2201</v>
      </c>
    </row>
    <row r="249" spans="1:65" s="2" customFormat="1" ht="19.5">
      <c r="A249" s="35"/>
      <c r="B249" s="36"/>
      <c r="C249" s="37"/>
      <c r="D249" s="205" t="s">
        <v>159</v>
      </c>
      <c r="E249" s="37"/>
      <c r="F249" s="206" t="s">
        <v>2202</v>
      </c>
      <c r="G249" s="37"/>
      <c r="H249" s="37"/>
      <c r="I249" s="207"/>
      <c r="J249" s="37"/>
      <c r="K249" s="37"/>
      <c r="L249" s="40"/>
      <c r="M249" s="208"/>
      <c r="N249" s="209"/>
      <c r="O249" s="72"/>
      <c r="P249" s="72"/>
      <c r="Q249" s="72"/>
      <c r="R249" s="72"/>
      <c r="S249" s="72"/>
      <c r="T249" s="73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159</v>
      </c>
      <c r="AU249" s="18" t="s">
        <v>85</v>
      </c>
    </row>
    <row r="250" spans="1:65" s="2" customFormat="1" ht="21.75" customHeight="1">
      <c r="A250" s="35"/>
      <c r="B250" s="36"/>
      <c r="C250" s="192" t="s">
        <v>573</v>
      </c>
      <c r="D250" s="192" t="s">
        <v>152</v>
      </c>
      <c r="E250" s="193" t="s">
        <v>2203</v>
      </c>
      <c r="F250" s="194" t="s">
        <v>2204</v>
      </c>
      <c r="G250" s="195" t="s">
        <v>490</v>
      </c>
      <c r="H250" s="196">
        <v>7</v>
      </c>
      <c r="I250" s="197"/>
      <c r="J250" s="198">
        <f>ROUND(I250*H250,2)</f>
        <v>0</v>
      </c>
      <c r="K250" s="194" t="s">
        <v>156</v>
      </c>
      <c r="L250" s="40"/>
      <c r="M250" s="199" t="s">
        <v>1</v>
      </c>
      <c r="N250" s="200" t="s">
        <v>41</v>
      </c>
      <c r="O250" s="72"/>
      <c r="P250" s="201">
        <f>O250*H250</f>
        <v>0</v>
      </c>
      <c r="Q250" s="201">
        <v>1.7000000000000001E-4</v>
      </c>
      <c r="R250" s="201">
        <f>Q250*H250</f>
        <v>1.1900000000000001E-3</v>
      </c>
      <c r="S250" s="201">
        <v>0</v>
      </c>
      <c r="T250" s="202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3" t="s">
        <v>350</v>
      </c>
      <c r="AT250" s="203" t="s">
        <v>152</v>
      </c>
      <c r="AU250" s="203" t="s">
        <v>85</v>
      </c>
      <c r="AY250" s="18" t="s">
        <v>150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8" t="s">
        <v>83</v>
      </c>
      <c r="BK250" s="204">
        <f>ROUND(I250*H250,2)</f>
        <v>0</v>
      </c>
      <c r="BL250" s="18" t="s">
        <v>350</v>
      </c>
      <c r="BM250" s="203" t="s">
        <v>2205</v>
      </c>
    </row>
    <row r="251" spans="1:65" s="2" customFormat="1" ht="19.5">
      <c r="A251" s="35"/>
      <c r="B251" s="36"/>
      <c r="C251" s="37"/>
      <c r="D251" s="205" t="s">
        <v>159</v>
      </c>
      <c r="E251" s="37"/>
      <c r="F251" s="206" t="s">
        <v>2206</v>
      </c>
      <c r="G251" s="37"/>
      <c r="H251" s="37"/>
      <c r="I251" s="207"/>
      <c r="J251" s="37"/>
      <c r="K251" s="37"/>
      <c r="L251" s="40"/>
      <c r="M251" s="208"/>
      <c r="N251" s="209"/>
      <c r="O251" s="72"/>
      <c r="P251" s="72"/>
      <c r="Q251" s="72"/>
      <c r="R251" s="72"/>
      <c r="S251" s="72"/>
      <c r="T251" s="73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159</v>
      </c>
      <c r="AU251" s="18" t="s">
        <v>85</v>
      </c>
    </row>
    <row r="252" spans="1:65" s="13" customFormat="1">
      <c r="B252" s="210"/>
      <c r="C252" s="211"/>
      <c r="D252" s="205" t="s">
        <v>161</v>
      </c>
      <c r="E252" s="212" t="s">
        <v>1</v>
      </c>
      <c r="F252" s="213" t="s">
        <v>2207</v>
      </c>
      <c r="G252" s="211"/>
      <c r="H252" s="214">
        <v>7</v>
      </c>
      <c r="I252" s="215"/>
      <c r="J252" s="211"/>
      <c r="K252" s="211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161</v>
      </c>
      <c r="AU252" s="220" t="s">
        <v>85</v>
      </c>
      <c r="AV252" s="13" t="s">
        <v>85</v>
      </c>
      <c r="AW252" s="13" t="s">
        <v>33</v>
      </c>
      <c r="AX252" s="13" t="s">
        <v>76</v>
      </c>
      <c r="AY252" s="220" t="s">
        <v>150</v>
      </c>
    </row>
    <row r="253" spans="1:65" s="14" customFormat="1">
      <c r="B253" s="221"/>
      <c r="C253" s="222"/>
      <c r="D253" s="205" t="s">
        <v>161</v>
      </c>
      <c r="E253" s="223" t="s">
        <v>1</v>
      </c>
      <c r="F253" s="224" t="s">
        <v>163</v>
      </c>
      <c r="G253" s="222"/>
      <c r="H253" s="225">
        <v>7</v>
      </c>
      <c r="I253" s="226"/>
      <c r="J253" s="222"/>
      <c r="K253" s="222"/>
      <c r="L253" s="227"/>
      <c r="M253" s="228"/>
      <c r="N253" s="229"/>
      <c r="O253" s="229"/>
      <c r="P253" s="229"/>
      <c r="Q253" s="229"/>
      <c r="R253" s="229"/>
      <c r="S253" s="229"/>
      <c r="T253" s="230"/>
      <c r="AT253" s="231" t="s">
        <v>161</v>
      </c>
      <c r="AU253" s="231" t="s">
        <v>85</v>
      </c>
      <c r="AV253" s="14" t="s">
        <v>157</v>
      </c>
      <c r="AW253" s="14" t="s">
        <v>33</v>
      </c>
      <c r="AX253" s="14" t="s">
        <v>83</v>
      </c>
      <c r="AY253" s="231" t="s">
        <v>150</v>
      </c>
    </row>
    <row r="254" spans="1:65" s="2" customFormat="1" ht="21.75" customHeight="1">
      <c r="A254" s="35"/>
      <c r="B254" s="36"/>
      <c r="C254" s="192" t="s">
        <v>579</v>
      </c>
      <c r="D254" s="192" t="s">
        <v>152</v>
      </c>
      <c r="E254" s="193" t="s">
        <v>2208</v>
      </c>
      <c r="F254" s="194" t="s">
        <v>2209</v>
      </c>
      <c r="G254" s="195" t="s">
        <v>2156</v>
      </c>
      <c r="H254" s="196">
        <v>20</v>
      </c>
      <c r="I254" s="197"/>
      <c r="J254" s="198">
        <f>ROUND(I254*H254,2)</f>
        <v>0</v>
      </c>
      <c r="K254" s="194" t="s">
        <v>156</v>
      </c>
      <c r="L254" s="40"/>
      <c r="M254" s="199" t="s">
        <v>1</v>
      </c>
      <c r="N254" s="200" t="s">
        <v>41</v>
      </c>
      <c r="O254" s="72"/>
      <c r="P254" s="201">
        <f>O254*H254</f>
        <v>0</v>
      </c>
      <c r="Q254" s="201">
        <v>2.1000000000000001E-4</v>
      </c>
      <c r="R254" s="201">
        <f>Q254*H254</f>
        <v>4.2000000000000006E-3</v>
      </c>
      <c r="S254" s="201">
        <v>0</v>
      </c>
      <c r="T254" s="202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3" t="s">
        <v>350</v>
      </c>
      <c r="AT254" s="203" t="s">
        <v>152</v>
      </c>
      <c r="AU254" s="203" t="s">
        <v>85</v>
      </c>
      <c r="AY254" s="18" t="s">
        <v>150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18" t="s">
        <v>83</v>
      </c>
      <c r="BK254" s="204">
        <f>ROUND(I254*H254,2)</f>
        <v>0</v>
      </c>
      <c r="BL254" s="18" t="s">
        <v>350</v>
      </c>
      <c r="BM254" s="203" t="s">
        <v>2210</v>
      </c>
    </row>
    <row r="255" spans="1:65" s="2" customFormat="1" ht="19.5">
      <c r="A255" s="35"/>
      <c r="B255" s="36"/>
      <c r="C255" s="37"/>
      <c r="D255" s="205" t="s">
        <v>159</v>
      </c>
      <c r="E255" s="37"/>
      <c r="F255" s="206" t="s">
        <v>2211</v>
      </c>
      <c r="G255" s="37"/>
      <c r="H255" s="37"/>
      <c r="I255" s="207"/>
      <c r="J255" s="37"/>
      <c r="K255" s="37"/>
      <c r="L255" s="40"/>
      <c r="M255" s="208"/>
      <c r="N255" s="209"/>
      <c r="O255" s="72"/>
      <c r="P255" s="72"/>
      <c r="Q255" s="72"/>
      <c r="R255" s="72"/>
      <c r="S255" s="72"/>
      <c r="T255" s="73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159</v>
      </c>
      <c r="AU255" s="18" t="s">
        <v>85</v>
      </c>
    </row>
    <row r="256" spans="1:65" s="2" customFormat="1" ht="16.5" customHeight="1">
      <c r="A256" s="35"/>
      <c r="B256" s="36"/>
      <c r="C256" s="192" t="s">
        <v>583</v>
      </c>
      <c r="D256" s="192" t="s">
        <v>152</v>
      </c>
      <c r="E256" s="193" t="s">
        <v>2212</v>
      </c>
      <c r="F256" s="194" t="s">
        <v>2213</v>
      </c>
      <c r="G256" s="195" t="s">
        <v>490</v>
      </c>
      <c r="H256" s="196">
        <v>3</v>
      </c>
      <c r="I256" s="197"/>
      <c r="J256" s="198">
        <f>ROUND(I256*H256,2)</f>
        <v>0</v>
      </c>
      <c r="K256" s="194" t="s">
        <v>156</v>
      </c>
      <c r="L256" s="40"/>
      <c r="M256" s="199" t="s">
        <v>1</v>
      </c>
      <c r="N256" s="200" t="s">
        <v>41</v>
      </c>
      <c r="O256" s="72"/>
      <c r="P256" s="201">
        <f>O256*H256</f>
        <v>0</v>
      </c>
      <c r="Q256" s="201">
        <v>5.0000000000000002E-5</v>
      </c>
      <c r="R256" s="201">
        <f>Q256*H256</f>
        <v>1.5000000000000001E-4</v>
      </c>
      <c r="S256" s="201">
        <v>0</v>
      </c>
      <c r="T256" s="202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3" t="s">
        <v>350</v>
      </c>
      <c r="AT256" s="203" t="s">
        <v>152</v>
      </c>
      <c r="AU256" s="203" t="s">
        <v>85</v>
      </c>
      <c r="AY256" s="18" t="s">
        <v>150</v>
      </c>
      <c r="BE256" s="204">
        <f>IF(N256="základní",J256,0)</f>
        <v>0</v>
      </c>
      <c r="BF256" s="204">
        <f>IF(N256="snížená",J256,0)</f>
        <v>0</v>
      </c>
      <c r="BG256" s="204">
        <f>IF(N256="zákl. přenesená",J256,0)</f>
        <v>0</v>
      </c>
      <c r="BH256" s="204">
        <f>IF(N256="sníž. přenesená",J256,0)</f>
        <v>0</v>
      </c>
      <c r="BI256" s="204">
        <f>IF(N256="nulová",J256,0)</f>
        <v>0</v>
      </c>
      <c r="BJ256" s="18" t="s">
        <v>83</v>
      </c>
      <c r="BK256" s="204">
        <f>ROUND(I256*H256,2)</f>
        <v>0</v>
      </c>
      <c r="BL256" s="18" t="s">
        <v>350</v>
      </c>
      <c r="BM256" s="203" t="s">
        <v>2214</v>
      </c>
    </row>
    <row r="257" spans="1:65" s="2" customFormat="1">
      <c r="A257" s="35"/>
      <c r="B257" s="36"/>
      <c r="C257" s="37"/>
      <c r="D257" s="205" t="s">
        <v>159</v>
      </c>
      <c r="E257" s="37"/>
      <c r="F257" s="206" t="s">
        <v>2215</v>
      </c>
      <c r="G257" s="37"/>
      <c r="H257" s="37"/>
      <c r="I257" s="207"/>
      <c r="J257" s="37"/>
      <c r="K257" s="37"/>
      <c r="L257" s="40"/>
      <c r="M257" s="208"/>
      <c r="N257" s="209"/>
      <c r="O257" s="72"/>
      <c r="P257" s="72"/>
      <c r="Q257" s="72"/>
      <c r="R257" s="72"/>
      <c r="S257" s="72"/>
      <c r="T257" s="73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159</v>
      </c>
      <c r="AU257" s="18" t="s">
        <v>85</v>
      </c>
    </row>
    <row r="258" spans="1:65" s="2" customFormat="1" ht="24.2" customHeight="1">
      <c r="A258" s="35"/>
      <c r="B258" s="36"/>
      <c r="C258" s="192" t="s">
        <v>588</v>
      </c>
      <c r="D258" s="192" t="s">
        <v>152</v>
      </c>
      <c r="E258" s="193" t="s">
        <v>2216</v>
      </c>
      <c r="F258" s="194" t="s">
        <v>2217</v>
      </c>
      <c r="G258" s="195" t="s">
        <v>490</v>
      </c>
      <c r="H258" s="196">
        <v>1</v>
      </c>
      <c r="I258" s="197"/>
      <c r="J258" s="198">
        <f>ROUND(I258*H258,2)</f>
        <v>0</v>
      </c>
      <c r="K258" s="194" t="s">
        <v>156</v>
      </c>
      <c r="L258" s="40"/>
      <c r="M258" s="199" t="s">
        <v>1</v>
      </c>
      <c r="N258" s="200" t="s">
        <v>41</v>
      </c>
      <c r="O258" s="72"/>
      <c r="P258" s="201">
        <f>O258*H258</f>
        <v>0</v>
      </c>
      <c r="Q258" s="201">
        <v>7.6999999999999996E-4</v>
      </c>
      <c r="R258" s="201">
        <f>Q258*H258</f>
        <v>7.6999999999999996E-4</v>
      </c>
      <c r="S258" s="201">
        <v>0</v>
      </c>
      <c r="T258" s="202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3" t="s">
        <v>350</v>
      </c>
      <c r="AT258" s="203" t="s">
        <v>152</v>
      </c>
      <c r="AU258" s="203" t="s">
        <v>85</v>
      </c>
      <c r="AY258" s="18" t="s">
        <v>150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8" t="s">
        <v>83</v>
      </c>
      <c r="BK258" s="204">
        <f>ROUND(I258*H258,2)</f>
        <v>0</v>
      </c>
      <c r="BL258" s="18" t="s">
        <v>350</v>
      </c>
      <c r="BM258" s="203" t="s">
        <v>2218</v>
      </c>
    </row>
    <row r="259" spans="1:65" s="2" customFormat="1" ht="19.5">
      <c r="A259" s="35"/>
      <c r="B259" s="36"/>
      <c r="C259" s="37"/>
      <c r="D259" s="205" t="s">
        <v>159</v>
      </c>
      <c r="E259" s="37"/>
      <c r="F259" s="206" t="s">
        <v>2219</v>
      </c>
      <c r="G259" s="37"/>
      <c r="H259" s="37"/>
      <c r="I259" s="207"/>
      <c r="J259" s="37"/>
      <c r="K259" s="37"/>
      <c r="L259" s="40"/>
      <c r="M259" s="208"/>
      <c r="N259" s="209"/>
      <c r="O259" s="72"/>
      <c r="P259" s="72"/>
      <c r="Q259" s="72"/>
      <c r="R259" s="72"/>
      <c r="S259" s="72"/>
      <c r="T259" s="73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159</v>
      </c>
      <c r="AU259" s="18" t="s">
        <v>85</v>
      </c>
    </row>
    <row r="260" spans="1:65" s="2" customFormat="1" ht="21.75" customHeight="1">
      <c r="A260" s="35"/>
      <c r="B260" s="36"/>
      <c r="C260" s="192" t="s">
        <v>593</v>
      </c>
      <c r="D260" s="192" t="s">
        <v>152</v>
      </c>
      <c r="E260" s="193" t="s">
        <v>2220</v>
      </c>
      <c r="F260" s="194" t="s">
        <v>2221</v>
      </c>
      <c r="G260" s="195" t="s">
        <v>490</v>
      </c>
      <c r="H260" s="196">
        <v>2</v>
      </c>
      <c r="I260" s="197"/>
      <c r="J260" s="198">
        <f>ROUND(I260*H260,2)</f>
        <v>0</v>
      </c>
      <c r="K260" s="194" t="s">
        <v>156</v>
      </c>
      <c r="L260" s="40"/>
      <c r="M260" s="199" t="s">
        <v>1</v>
      </c>
      <c r="N260" s="200" t="s">
        <v>41</v>
      </c>
      <c r="O260" s="72"/>
      <c r="P260" s="201">
        <f>O260*H260</f>
        <v>0</v>
      </c>
      <c r="Q260" s="201">
        <v>2.32E-3</v>
      </c>
      <c r="R260" s="201">
        <f>Q260*H260</f>
        <v>4.64E-3</v>
      </c>
      <c r="S260" s="201">
        <v>0</v>
      </c>
      <c r="T260" s="20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3" t="s">
        <v>350</v>
      </c>
      <c r="AT260" s="203" t="s">
        <v>152</v>
      </c>
      <c r="AU260" s="203" t="s">
        <v>85</v>
      </c>
      <c r="AY260" s="18" t="s">
        <v>150</v>
      </c>
      <c r="BE260" s="204">
        <f>IF(N260="základní",J260,0)</f>
        <v>0</v>
      </c>
      <c r="BF260" s="204">
        <f>IF(N260="snížená",J260,0)</f>
        <v>0</v>
      </c>
      <c r="BG260" s="204">
        <f>IF(N260="zákl. přenesená",J260,0)</f>
        <v>0</v>
      </c>
      <c r="BH260" s="204">
        <f>IF(N260="sníž. přenesená",J260,0)</f>
        <v>0</v>
      </c>
      <c r="BI260" s="204">
        <f>IF(N260="nulová",J260,0)</f>
        <v>0</v>
      </c>
      <c r="BJ260" s="18" t="s">
        <v>83</v>
      </c>
      <c r="BK260" s="204">
        <f>ROUND(I260*H260,2)</f>
        <v>0</v>
      </c>
      <c r="BL260" s="18" t="s">
        <v>350</v>
      </c>
      <c r="BM260" s="203" t="s">
        <v>2222</v>
      </c>
    </row>
    <row r="261" spans="1:65" s="2" customFormat="1" ht="19.5">
      <c r="A261" s="35"/>
      <c r="B261" s="36"/>
      <c r="C261" s="37"/>
      <c r="D261" s="205" t="s">
        <v>159</v>
      </c>
      <c r="E261" s="37"/>
      <c r="F261" s="206" t="s">
        <v>2223</v>
      </c>
      <c r="G261" s="37"/>
      <c r="H261" s="37"/>
      <c r="I261" s="207"/>
      <c r="J261" s="37"/>
      <c r="K261" s="37"/>
      <c r="L261" s="40"/>
      <c r="M261" s="208"/>
      <c r="N261" s="209"/>
      <c r="O261" s="72"/>
      <c r="P261" s="72"/>
      <c r="Q261" s="72"/>
      <c r="R261" s="72"/>
      <c r="S261" s="72"/>
      <c r="T261" s="73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159</v>
      </c>
      <c r="AU261" s="18" t="s">
        <v>85</v>
      </c>
    </row>
    <row r="262" spans="1:65" s="2" customFormat="1" ht="21.75" customHeight="1">
      <c r="A262" s="35"/>
      <c r="B262" s="36"/>
      <c r="C262" s="192" t="s">
        <v>600</v>
      </c>
      <c r="D262" s="192" t="s">
        <v>152</v>
      </c>
      <c r="E262" s="193" t="s">
        <v>2224</v>
      </c>
      <c r="F262" s="194" t="s">
        <v>2225</v>
      </c>
      <c r="G262" s="195" t="s">
        <v>490</v>
      </c>
      <c r="H262" s="196">
        <v>4</v>
      </c>
      <c r="I262" s="197"/>
      <c r="J262" s="198">
        <f>ROUND(I262*H262,2)</f>
        <v>0</v>
      </c>
      <c r="K262" s="194" t="s">
        <v>156</v>
      </c>
      <c r="L262" s="40"/>
      <c r="M262" s="199" t="s">
        <v>1</v>
      </c>
      <c r="N262" s="200" t="s">
        <v>41</v>
      </c>
      <c r="O262" s="72"/>
      <c r="P262" s="201">
        <f>O262*H262</f>
        <v>0</v>
      </c>
      <c r="Q262" s="201">
        <v>2.0000000000000002E-5</v>
      </c>
      <c r="R262" s="201">
        <f>Q262*H262</f>
        <v>8.0000000000000007E-5</v>
      </c>
      <c r="S262" s="201">
        <v>0</v>
      </c>
      <c r="T262" s="202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3" t="s">
        <v>350</v>
      </c>
      <c r="AT262" s="203" t="s">
        <v>152</v>
      </c>
      <c r="AU262" s="203" t="s">
        <v>85</v>
      </c>
      <c r="AY262" s="18" t="s">
        <v>150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18" t="s">
        <v>83</v>
      </c>
      <c r="BK262" s="204">
        <f>ROUND(I262*H262,2)</f>
        <v>0</v>
      </c>
      <c r="BL262" s="18" t="s">
        <v>350</v>
      </c>
      <c r="BM262" s="203" t="s">
        <v>2226</v>
      </c>
    </row>
    <row r="263" spans="1:65" s="2" customFormat="1" ht="19.5">
      <c r="A263" s="35"/>
      <c r="B263" s="36"/>
      <c r="C263" s="37"/>
      <c r="D263" s="205" t="s">
        <v>159</v>
      </c>
      <c r="E263" s="37"/>
      <c r="F263" s="206" t="s">
        <v>2227</v>
      </c>
      <c r="G263" s="37"/>
      <c r="H263" s="37"/>
      <c r="I263" s="207"/>
      <c r="J263" s="37"/>
      <c r="K263" s="37"/>
      <c r="L263" s="40"/>
      <c r="M263" s="208"/>
      <c r="N263" s="209"/>
      <c r="O263" s="72"/>
      <c r="P263" s="72"/>
      <c r="Q263" s="72"/>
      <c r="R263" s="72"/>
      <c r="S263" s="72"/>
      <c r="T263" s="73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159</v>
      </c>
      <c r="AU263" s="18" t="s">
        <v>85</v>
      </c>
    </row>
    <row r="264" spans="1:65" s="2" customFormat="1" ht="16.5" customHeight="1">
      <c r="A264" s="35"/>
      <c r="B264" s="36"/>
      <c r="C264" s="246" t="s">
        <v>607</v>
      </c>
      <c r="D264" s="246" t="s">
        <v>289</v>
      </c>
      <c r="E264" s="247" t="s">
        <v>2228</v>
      </c>
      <c r="F264" s="248" t="s">
        <v>2229</v>
      </c>
      <c r="G264" s="249" t="s">
        <v>490</v>
      </c>
      <c r="H264" s="250">
        <v>4</v>
      </c>
      <c r="I264" s="251"/>
      <c r="J264" s="252">
        <f>ROUND(I264*H264,2)</f>
        <v>0</v>
      </c>
      <c r="K264" s="248" t="s">
        <v>156</v>
      </c>
      <c r="L264" s="253"/>
      <c r="M264" s="254" t="s">
        <v>1</v>
      </c>
      <c r="N264" s="255" t="s">
        <v>41</v>
      </c>
      <c r="O264" s="72"/>
      <c r="P264" s="201">
        <f>O264*H264</f>
        <v>0</v>
      </c>
      <c r="Q264" s="201">
        <v>5.5000000000000003E-4</v>
      </c>
      <c r="R264" s="201">
        <f>Q264*H264</f>
        <v>2.2000000000000001E-3</v>
      </c>
      <c r="S264" s="201">
        <v>0</v>
      </c>
      <c r="T264" s="202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3" t="s">
        <v>475</v>
      </c>
      <c r="AT264" s="203" t="s">
        <v>289</v>
      </c>
      <c r="AU264" s="203" t="s">
        <v>85</v>
      </c>
      <c r="AY264" s="18" t="s">
        <v>150</v>
      </c>
      <c r="BE264" s="204">
        <f>IF(N264="základní",J264,0)</f>
        <v>0</v>
      </c>
      <c r="BF264" s="204">
        <f>IF(N264="snížená",J264,0)</f>
        <v>0</v>
      </c>
      <c r="BG264" s="204">
        <f>IF(N264="zákl. přenesená",J264,0)</f>
        <v>0</v>
      </c>
      <c r="BH264" s="204">
        <f>IF(N264="sníž. přenesená",J264,0)</f>
        <v>0</v>
      </c>
      <c r="BI264" s="204">
        <f>IF(N264="nulová",J264,0)</f>
        <v>0</v>
      </c>
      <c r="BJ264" s="18" t="s">
        <v>83</v>
      </c>
      <c r="BK264" s="204">
        <f>ROUND(I264*H264,2)</f>
        <v>0</v>
      </c>
      <c r="BL264" s="18" t="s">
        <v>350</v>
      </c>
      <c r="BM264" s="203" t="s">
        <v>2230</v>
      </c>
    </row>
    <row r="265" spans="1:65" s="2" customFormat="1">
      <c r="A265" s="35"/>
      <c r="B265" s="36"/>
      <c r="C265" s="37"/>
      <c r="D265" s="205" t="s">
        <v>159</v>
      </c>
      <c r="E265" s="37"/>
      <c r="F265" s="206" t="s">
        <v>2229</v>
      </c>
      <c r="G265" s="37"/>
      <c r="H265" s="37"/>
      <c r="I265" s="207"/>
      <c r="J265" s="37"/>
      <c r="K265" s="37"/>
      <c r="L265" s="40"/>
      <c r="M265" s="208"/>
      <c r="N265" s="209"/>
      <c r="O265" s="72"/>
      <c r="P265" s="72"/>
      <c r="Q265" s="72"/>
      <c r="R265" s="72"/>
      <c r="S265" s="72"/>
      <c r="T265" s="73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159</v>
      </c>
      <c r="AU265" s="18" t="s">
        <v>85</v>
      </c>
    </row>
    <row r="266" spans="1:65" s="2" customFormat="1" ht="16.5" customHeight="1">
      <c r="A266" s="35"/>
      <c r="B266" s="36"/>
      <c r="C266" s="192" t="s">
        <v>614</v>
      </c>
      <c r="D266" s="192" t="s">
        <v>152</v>
      </c>
      <c r="E266" s="193" t="s">
        <v>2231</v>
      </c>
      <c r="F266" s="194" t="s">
        <v>2232</v>
      </c>
      <c r="G266" s="195" t="s">
        <v>490</v>
      </c>
      <c r="H266" s="196">
        <v>2</v>
      </c>
      <c r="I266" s="197"/>
      <c r="J266" s="198">
        <f>ROUND(I266*H266,2)</f>
        <v>0</v>
      </c>
      <c r="K266" s="194" t="s">
        <v>156</v>
      </c>
      <c r="L266" s="40"/>
      <c r="M266" s="199" t="s">
        <v>1</v>
      </c>
      <c r="N266" s="200" t="s">
        <v>41</v>
      </c>
      <c r="O266" s="72"/>
      <c r="P266" s="201">
        <f>O266*H266</f>
        <v>0</v>
      </c>
      <c r="Q266" s="201">
        <v>6.8999999999999997E-4</v>
      </c>
      <c r="R266" s="201">
        <f>Q266*H266</f>
        <v>1.3799999999999999E-3</v>
      </c>
      <c r="S266" s="201">
        <v>0</v>
      </c>
      <c r="T266" s="202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3" t="s">
        <v>350</v>
      </c>
      <c r="AT266" s="203" t="s">
        <v>152</v>
      </c>
      <c r="AU266" s="203" t="s">
        <v>85</v>
      </c>
      <c r="AY266" s="18" t="s">
        <v>150</v>
      </c>
      <c r="BE266" s="204">
        <f>IF(N266="základní",J266,0)</f>
        <v>0</v>
      </c>
      <c r="BF266" s="204">
        <f>IF(N266="snížená",J266,0)</f>
        <v>0</v>
      </c>
      <c r="BG266" s="204">
        <f>IF(N266="zákl. přenesená",J266,0)</f>
        <v>0</v>
      </c>
      <c r="BH266" s="204">
        <f>IF(N266="sníž. přenesená",J266,0)</f>
        <v>0</v>
      </c>
      <c r="BI266" s="204">
        <f>IF(N266="nulová",J266,0)</f>
        <v>0</v>
      </c>
      <c r="BJ266" s="18" t="s">
        <v>83</v>
      </c>
      <c r="BK266" s="204">
        <f>ROUND(I266*H266,2)</f>
        <v>0</v>
      </c>
      <c r="BL266" s="18" t="s">
        <v>350</v>
      </c>
      <c r="BM266" s="203" t="s">
        <v>2233</v>
      </c>
    </row>
    <row r="267" spans="1:65" s="2" customFormat="1" ht="19.5">
      <c r="A267" s="35"/>
      <c r="B267" s="36"/>
      <c r="C267" s="37"/>
      <c r="D267" s="205" t="s">
        <v>159</v>
      </c>
      <c r="E267" s="37"/>
      <c r="F267" s="206" t="s">
        <v>2234</v>
      </c>
      <c r="G267" s="37"/>
      <c r="H267" s="37"/>
      <c r="I267" s="207"/>
      <c r="J267" s="37"/>
      <c r="K267" s="37"/>
      <c r="L267" s="40"/>
      <c r="M267" s="208"/>
      <c r="N267" s="209"/>
      <c r="O267" s="72"/>
      <c r="P267" s="72"/>
      <c r="Q267" s="72"/>
      <c r="R267" s="72"/>
      <c r="S267" s="72"/>
      <c r="T267" s="73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159</v>
      </c>
      <c r="AU267" s="18" t="s">
        <v>85</v>
      </c>
    </row>
    <row r="268" spans="1:65" s="2" customFormat="1" ht="16.5" customHeight="1">
      <c r="A268" s="35"/>
      <c r="B268" s="36"/>
      <c r="C268" s="192" t="s">
        <v>619</v>
      </c>
      <c r="D268" s="192" t="s">
        <v>152</v>
      </c>
      <c r="E268" s="193" t="s">
        <v>2235</v>
      </c>
      <c r="F268" s="194" t="s">
        <v>2236</v>
      </c>
      <c r="G268" s="195" t="s">
        <v>490</v>
      </c>
      <c r="H268" s="196">
        <v>2</v>
      </c>
      <c r="I268" s="197"/>
      <c r="J268" s="198">
        <f>ROUND(I268*H268,2)</f>
        <v>0</v>
      </c>
      <c r="K268" s="194" t="s">
        <v>156</v>
      </c>
      <c r="L268" s="40"/>
      <c r="M268" s="199" t="s">
        <v>1</v>
      </c>
      <c r="N268" s="200" t="s">
        <v>41</v>
      </c>
      <c r="O268" s="72"/>
      <c r="P268" s="201">
        <f>O268*H268</f>
        <v>0</v>
      </c>
      <c r="Q268" s="201">
        <v>5.2500000000000003E-3</v>
      </c>
      <c r="R268" s="201">
        <f>Q268*H268</f>
        <v>1.0500000000000001E-2</v>
      </c>
      <c r="S268" s="201">
        <v>0</v>
      </c>
      <c r="T268" s="202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3" t="s">
        <v>350</v>
      </c>
      <c r="AT268" s="203" t="s">
        <v>152</v>
      </c>
      <c r="AU268" s="203" t="s">
        <v>85</v>
      </c>
      <c r="AY268" s="18" t="s">
        <v>150</v>
      </c>
      <c r="BE268" s="204">
        <f>IF(N268="základní",J268,0)</f>
        <v>0</v>
      </c>
      <c r="BF268" s="204">
        <f>IF(N268="snížená",J268,0)</f>
        <v>0</v>
      </c>
      <c r="BG268" s="204">
        <f>IF(N268="zákl. přenesená",J268,0)</f>
        <v>0</v>
      </c>
      <c r="BH268" s="204">
        <f>IF(N268="sníž. přenesená",J268,0)</f>
        <v>0</v>
      </c>
      <c r="BI268" s="204">
        <f>IF(N268="nulová",J268,0)</f>
        <v>0</v>
      </c>
      <c r="BJ268" s="18" t="s">
        <v>83</v>
      </c>
      <c r="BK268" s="204">
        <f>ROUND(I268*H268,2)</f>
        <v>0</v>
      </c>
      <c r="BL268" s="18" t="s">
        <v>350</v>
      </c>
      <c r="BM268" s="203" t="s">
        <v>2237</v>
      </c>
    </row>
    <row r="269" spans="1:65" s="2" customFormat="1" ht="19.5">
      <c r="A269" s="35"/>
      <c r="B269" s="36"/>
      <c r="C269" s="37"/>
      <c r="D269" s="205" t="s">
        <v>159</v>
      </c>
      <c r="E269" s="37"/>
      <c r="F269" s="206" t="s">
        <v>2238</v>
      </c>
      <c r="G269" s="37"/>
      <c r="H269" s="37"/>
      <c r="I269" s="207"/>
      <c r="J269" s="37"/>
      <c r="K269" s="37"/>
      <c r="L269" s="40"/>
      <c r="M269" s="208"/>
      <c r="N269" s="209"/>
      <c r="O269" s="72"/>
      <c r="P269" s="72"/>
      <c r="Q269" s="72"/>
      <c r="R269" s="72"/>
      <c r="S269" s="72"/>
      <c r="T269" s="73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159</v>
      </c>
      <c r="AU269" s="18" t="s">
        <v>85</v>
      </c>
    </row>
    <row r="270" spans="1:65" s="2" customFormat="1" ht="33" customHeight="1">
      <c r="A270" s="35"/>
      <c r="B270" s="36"/>
      <c r="C270" s="192" t="s">
        <v>624</v>
      </c>
      <c r="D270" s="192" t="s">
        <v>152</v>
      </c>
      <c r="E270" s="193" t="s">
        <v>2239</v>
      </c>
      <c r="F270" s="194" t="s">
        <v>2240</v>
      </c>
      <c r="G270" s="195" t="s">
        <v>490</v>
      </c>
      <c r="H270" s="196">
        <v>4</v>
      </c>
      <c r="I270" s="197"/>
      <c r="J270" s="198">
        <f>ROUND(I270*H270,2)</f>
        <v>0</v>
      </c>
      <c r="K270" s="194" t="s">
        <v>156</v>
      </c>
      <c r="L270" s="40"/>
      <c r="M270" s="199" t="s">
        <v>1</v>
      </c>
      <c r="N270" s="200" t="s">
        <v>41</v>
      </c>
      <c r="O270" s="72"/>
      <c r="P270" s="201">
        <f>O270*H270</f>
        <v>0</v>
      </c>
      <c r="Q270" s="201">
        <v>1.2700000000000001E-3</v>
      </c>
      <c r="R270" s="201">
        <f>Q270*H270</f>
        <v>5.0800000000000003E-3</v>
      </c>
      <c r="S270" s="201">
        <v>0</v>
      </c>
      <c r="T270" s="202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3" t="s">
        <v>350</v>
      </c>
      <c r="AT270" s="203" t="s">
        <v>152</v>
      </c>
      <c r="AU270" s="203" t="s">
        <v>85</v>
      </c>
      <c r="AY270" s="18" t="s">
        <v>150</v>
      </c>
      <c r="BE270" s="204">
        <f>IF(N270="základní",J270,0)</f>
        <v>0</v>
      </c>
      <c r="BF270" s="204">
        <f>IF(N270="snížená",J270,0)</f>
        <v>0</v>
      </c>
      <c r="BG270" s="204">
        <f>IF(N270="zákl. přenesená",J270,0)</f>
        <v>0</v>
      </c>
      <c r="BH270" s="204">
        <f>IF(N270="sníž. přenesená",J270,0)</f>
        <v>0</v>
      </c>
      <c r="BI270" s="204">
        <f>IF(N270="nulová",J270,0)</f>
        <v>0</v>
      </c>
      <c r="BJ270" s="18" t="s">
        <v>83</v>
      </c>
      <c r="BK270" s="204">
        <f>ROUND(I270*H270,2)</f>
        <v>0</v>
      </c>
      <c r="BL270" s="18" t="s">
        <v>350</v>
      </c>
      <c r="BM270" s="203" t="s">
        <v>2241</v>
      </c>
    </row>
    <row r="271" spans="1:65" s="2" customFormat="1" ht="19.5">
      <c r="A271" s="35"/>
      <c r="B271" s="36"/>
      <c r="C271" s="37"/>
      <c r="D271" s="205" t="s">
        <v>159</v>
      </c>
      <c r="E271" s="37"/>
      <c r="F271" s="206" t="s">
        <v>2242</v>
      </c>
      <c r="G271" s="37"/>
      <c r="H271" s="37"/>
      <c r="I271" s="207"/>
      <c r="J271" s="37"/>
      <c r="K271" s="37"/>
      <c r="L271" s="40"/>
      <c r="M271" s="208"/>
      <c r="N271" s="209"/>
      <c r="O271" s="72"/>
      <c r="P271" s="72"/>
      <c r="Q271" s="72"/>
      <c r="R271" s="72"/>
      <c r="S271" s="72"/>
      <c r="T271" s="73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159</v>
      </c>
      <c r="AU271" s="18" t="s">
        <v>85</v>
      </c>
    </row>
    <row r="272" spans="1:65" s="2" customFormat="1" ht="21.75" customHeight="1">
      <c r="A272" s="35"/>
      <c r="B272" s="36"/>
      <c r="C272" s="192" t="s">
        <v>628</v>
      </c>
      <c r="D272" s="192" t="s">
        <v>152</v>
      </c>
      <c r="E272" s="193" t="s">
        <v>2243</v>
      </c>
      <c r="F272" s="194" t="s">
        <v>2244</v>
      </c>
      <c r="G272" s="195" t="s">
        <v>363</v>
      </c>
      <c r="H272" s="196">
        <v>63</v>
      </c>
      <c r="I272" s="197"/>
      <c r="J272" s="198">
        <f>ROUND(I272*H272,2)</f>
        <v>0</v>
      </c>
      <c r="K272" s="194" t="s">
        <v>156</v>
      </c>
      <c r="L272" s="40"/>
      <c r="M272" s="199" t="s">
        <v>1</v>
      </c>
      <c r="N272" s="200" t="s">
        <v>41</v>
      </c>
      <c r="O272" s="72"/>
      <c r="P272" s="201">
        <f>O272*H272</f>
        <v>0</v>
      </c>
      <c r="Q272" s="201">
        <v>1.0000000000000001E-5</v>
      </c>
      <c r="R272" s="201">
        <f>Q272*H272</f>
        <v>6.3000000000000003E-4</v>
      </c>
      <c r="S272" s="201">
        <v>0</v>
      </c>
      <c r="T272" s="202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3" t="s">
        <v>350</v>
      </c>
      <c r="AT272" s="203" t="s">
        <v>152</v>
      </c>
      <c r="AU272" s="203" t="s">
        <v>85</v>
      </c>
      <c r="AY272" s="18" t="s">
        <v>150</v>
      </c>
      <c r="BE272" s="204">
        <f>IF(N272="základní",J272,0)</f>
        <v>0</v>
      </c>
      <c r="BF272" s="204">
        <f>IF(N272="snížená",J272,0)</f>
        <v>0</v>
      </c>
      <c r="BG272" s="204">
        <f>IF(N272="zákl. přenesená",J272,0)</f>
        <v>0</v>
      </c>
      <c r="BH272" s="204">
        <f>IF(N272="sníž. přenesená",J272,0)</f>
        <v>0</v>
      </c>
      <c r="BI272" s="204">
        <f>IF(N272="nulová",J272,0)</f>
        <v>0</v>
      </c>
      <c r="BJ272" s="18" t="s">
        <v>83</v>
      </c>
      <c r="BK272" s="204">
        <f>ROUND(I272*H272,2)</f>
        <v>0</v>
      </c>
      <c r="BL272" s="18" t="s">
        <v>350</v>
      </c>
      <c r="BM272" s="203" t="s">
        <v>2245</v>
      </c>
    </row>
    <row r="273" spans="1:65" s="2" customFormat="1" ht="19.5">
      <c r="A273" s="35"/>
      <c r="B273" s="36"/>
      <c r="C273" s="37"/>
      <c r="D273" s="205" t="s">
        <v>159</v>
      </c>
      <c r="E273" s="37"/>
      <c r="F273" s="206" t="s">
        <v>2246</v>
      </c>
      <c r="G273" s="37"/>
      <c r="H273" s="37"/>
      <c r="I273" s="207"/>
      <c r="J273" s="37"/>
      <c r="K273" s="37"/>
      <c r="L273" s="40"/>
      <c r="M273" s="208"/>
      <c r="N273" s="209"/>
      <c r="O273" s="72"/>
      <c r="P273" s="72"/>
      <c r="Q273" s="72"/>
      <c r="R273" s="72"/>
      <c r="S273" s="72"/>
      <c r="T273" s="73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159</v>
      </c>
      <c r="AU273" s="18" t="s">
        <v>85</v>
      </c>
    </row>
    <row r="274" spans="1:65" s="2" customFormat="1" ht="24.2" customHeight="1">
      <c r="A274" s="35"/>
      <c r="B274" s="36"/>
      <c r="C274" s="192" t="s">
        <v>635</v>
      </c>
      <c r="D274" s="192" t="s">
        <v>152</v>
      </c>
      <c r="E274" s="193" t="s">
        <v>2247</v>
      </c>
      <c r="F274" s="194" t="s">
        <v>2248</v>
      </c>
      <c r="G274" s="195" t="s">
        <v>2156</v>
      </c>
      <c r="H274" s="196">
        <v>0</v>
      </c>
      <c r="I274" s="197"/>
      <c r="J274" s="198">
        <f>ROUND(I274*H274,2)</f>
        <v>0</v>
      </c>
      <c r="K274" s="194" t="s">
        <v>156</v>
      </c>
      <c r="L274" s="40"/>
      <c r="M274" s="199" t="s">
        <v>1</v>
      </c>
      <c r="N274" s="200" t="s">
        <v>41</v>
      </c>
      <c r="O274" s="72"/>
      <c r="P274" s="201">
        <f>O274*H274</f>
        <v>0</v>
      </c>
      <c r="Q274" s="201">
        <v>2.4000000000000001E-4</v>
      </c>
      <c r="R274" s="201">
        <f>Q274*H274</f>
        <v>0</v>
      </c>
      <c r="S274" s="201">
        <v>0</v>
      </c>
      <c r="T274" s="202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3" t="s">
        <v>350</v>
      </c>
      <c r="AT274" s="203" t="s">
        <v>152</v>
      </c>
      <c r="AU274" s="203" t="s">
        <v>85</v>
      </c>
      <c r="AY274" s="18" t="s">
        <v>150</v>
      </c>
      <c r="BE274" s="204">
        <f>IF(N274="základní",J274,0)</f>
        <v>0</v>
      </c>
      <c r="BF274" s="204">
        <f>IF(N274="snížená",J274,0)</f>
        <v>0</v>
      </c>
      <c r="BG274" s="204">
        <f>IF(N274="zákl. přenesená",J274,0)</f>
        <v>0</v>
      </c>
      <c r="BH274" s="204">
        <f>IF(N274="sníž. přenesená",J274,0)</f>
        <v>0</v>
      </c>
      <c r="BI274" s="204">
        <f>IF(N274="nulová",J274,0)</f>
        <v>0</v>
      </c>
      <c r="BJ274" s="18" t="s">
        <v>83</v>
      </c>
      <c r="BK274" s="204">
        <f>ROUND(I274*H274,2)</f>
        <v>0</v>
      </c>
      <c r="BL274" s="18" t="s">
        <v>350</v>
      </c>
      <c r="BM274" s="203" t="s">
        <v>2249</v>
      </c>
    </row>
    <row r="275" spans="1:65" s="2" customFormat="1">
      <c r="A275" s="35"/>
      <c r="B275" s="36"/>
      <c r="C275" s="37"/>
      <c r="D275" s="205" t="s">
        <v>159</v>
      </c>
      <c r="E275" s="37"/>
      <c r="F275" s="206" t="s">
        <v>2250</v>
      </c>
      <c r="G275" s="37"/>
      <c r="H275" s="37"/>
      <c r="I275" s="207"/>
      <c r="J275" s="37"/>
      <c r="K275" s="37"/>
      <c r="L275" s="40"/>
      <c r="M275" s="208"/>
      <c r="N275" s="209"/>
      <c r="O275" s="72"/>
      <c r="P275" s="72"/>
      <c r="Q275" s="72"/>
      <c r="R275" s="72"/>
      <c r="S275" s="72"/>
      <c r="T275" s="73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159</v>
      </c>
      <c r="AU275" s="18" t="s">
        <v>85</v>
      </c>
    </row>
    <row r="276" spans="1:65" s="2" customFormat="1" ht="24.2" customHeight="1">
      <c r="A276" s="35"/>
      <c r="B276" s="36"/>
      <c r="C276" s="246" t="s">
        <v>640</v>
      </c>
      <c r="D276" s="246" t="s">
        <v>289</v>
      </c>
      <c r="E276" s="247" t="s">
        <v>2251</v>
      </c>
      <c r="F276" s="248" t="s">
        <v>2252</v>
      </c>
      <c r="G276" s="249" t="s">
        <v>363</v>
      </c>
      <c r="H276" s="250">
        <v>0</v>
      </c>
      <c r="I276" s="251"/>
      <c r="J276" s="252">
        <f>ROUND(I276*H276,2)</f>
        <v>0</v>
      </c>
      <c r="K276" s="248" t="s">
        <v>156</v>
      </c>
      <c r="L276" s="253"/>
      <c r="M276" s="254" t="s">
        <v>1</v>
      </c>
      <c r="N276" s="255" t="s">
        <v>41</v>
      </c>
      <c r="O276" s="72"/>
      <c r="P276" s="201">
        <f>O276*H276</f>
        <v>0</v>
      </c>
      <c r="Q276" s="201">
        <v>2.2000000000000001E-4</v>
      </c>
      <c r="R276" s="201">
        <f>Q276*H276</f>
        <v>0</v>
      </c>
      <c r="S276" s="201">
        <v>0</v>
      </c>
      <c r="T276" s="202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3" t="s">
        <v>475</v>
      </c>
      <c r="AT276" s="203" t="s">
        <v>289</v>
      </c>
      <c r="AU276" s="203" t="s">
        <v>85</v>
      </c>
      <c r="AY276" s="18" t="s">
        <v>150</v>
      </c>
      <c r="BE276" s="204">
        <f>IF(N276="základní",J276,0)</f>
        <v>0</v>
      </c>
      <c r="BF276" s="204">
        <f>IF(N276="snížená",J276,0)</f>
        <v>0</v>
      </c>
      <c r="BG276" s="204">
        <f>IF(N276="zákl. přenesená",J276,0)</f>
        <v>0</v>
      </c>
      <c r="BH276" s="204">
        <f>IF(N276="sníž. přenesená",J276,0)</f>
        <v>0</v>
      </c>
      <c r="BI276" s="204">
        <f>IF(N276="nulová",J276,0)</f>
        <v>0</v>
      </c>
      <c r="BJ276" s="18" t="s">
        <v>83</v>
      </c>
      <c r="BK276" s="204">
        <f>ROUND(I276*H276,2)</f>
        <v>0</v>
      </c>
      <c r="BL276" s="18" t="s">
        <v>350</v>
      </c>
      <c r="BM276" s="203" t="s">
        <v>2253</v>
      </c>
    </row>
    <row r="277" spans="1:65" s="2" customFormat="1">
      <c r="A277" s="35"/>
      <c r="B277" s="36"/>
      <c r="C277" s="37"/>
      <c r="D277" s="205" t="s">
        <v>159</v>
      </c>
      <c r="E277" s="37"/>
      <c r="F277" s="206" t="s">
        <v>2252</v>
      </c>
      <c r="G277" s="37"/>
      <c r="H277" s="37"/>
      <c r="I277" s="207"/>
      <c r="J277" s="37"/>
      <c r="K277" s="37"/>
      <c r="L277" s="40"/>
      <c r="M277" s="208"/>
      <c r="N277" s="209"/>
      <c r="O277" s="72"/>
      <c r="P277" s="72"/>
      <c r="Q277" s="72"/>
      <c r="R277" s="72"/>
      <c r="S277" s="72"/>
      <c r="T277" s="73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159</v>
      </c>
      <c r="AU277" s="18" t="s">
        <v>85</v>
      </c>
    </row>
    <row r="278" spans="1:65" s="13" customFormat="1">
      <c r="B278" s="210"/>
      <c r="C278" s="211"/>
      <c r="D278" s="205" t="s">
        <v>161</v>
      </c>
      <c r="E278" s="212" t="s">
        <v>1</v>
      </c>
      <c r="F278" s="213" t="s">
        <v>2254</v>
      </c>
      <c r="G278" s="211"/>
      <c r="H278" s="214">
        <v>0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161</v>
      </c>
      <c r="AU278" s="220" t="s">
        <v>85</v>
      </c>
      <c r="AV278" s="13" t="s">
        <v>85</v>
      </c>
      <c r="AW278" s="13" t="s">
        <v>33</v>
      </c>
      <c r="AX278" s="13" t="s">
        <v>76</v>
      </c>
      <c r="AY278" s="220" t="s">
        <v>150</v>
      </c>
    </row>
    <row r="279" spans="1:65" s="14" customFormat="1">
      <c r="B279" s="221"/>
      <c r="C279" s="222"/>
      <c r="D279" s="205" t="s">
        <v>161</v>
      </c>
      <c r="E279" s="223" t="s">
        <v>1</v>
      </c>
      <c r="F279" s="224" t="s">
        <v>163</v>
      </c>
      <c r="G279" s="222"/>
      <c r="H279" s="225">
        <v>0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AT279" s="231" t="s">
        <v>161</v>
      </c>
      <c r="AU279" s="231" t="s">
        <v>85</v>
      </c>
      <c r="AV279" s="14" t="s">
        <v>157</v>
      </c>
      <c r="AW279" s="14" t="s">
        <v>33</v>
      </c>
      <c r="AX279" s="14" t="s">
        <v>83</v>
      </c>
      <c r="AY279" s="231" t="s">
        <v>150</v>
      </c>
    </row>
    <row r="280" spans="1:65" s="2" customFormat="1" ht="16.5" customHeight="1">
      <c r="A280" s="35"/>
      <c r="B280" s="36"/>
      <c r="C280" s="192" t="s">
        <v>646</v>
      </c>
      <c r="D280" s="192" t="s">
        <v>152</v>
      </c>
      <c r="E280" s="193" t="s">
        <v>2255</v>
      </c>
      <c r="F280" s="194" t="s">
        <v>2256</v>
      </c>
      <c r="G280" s="195" t="s">
        <v>363</v>
      </c>
      <c r="H280" s="196">
        <v>63</v>
      </c>
      <c r="I280" s="197"/>
      <c r="J280" s="198">
        <f>ROUND(I280*H280,2)</f>
        <v>0</v>
      </c>
      <c r="K280" s="194" t="s">
        <v>156</v>
      </c>
      <c r="L280" s="40"/>
      <c r="M280" s="199" t="s">
        <v>1</v>
      </c>
      <c r="N280" s="200" t="s">
        <v>41</v>
      </c>
      <c r="O280" s="72"/>
      <c r="P280" s="201">
        <f>O280*H280</f>
        <v>0</v>
      </c>
      <c r="Q280" s="201">
        <v>0</v>
      </c>
      <c r="R280" s="201">
        <f>Q280*H280</f>
        <v>0</v>
      </c>
      <c r="S280" s="201">
        <v>0</v>
      </c>
      <c r="T280" s="202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3" t="s">
        <v>350</v>
      </c>
      <c r="AT280" s="203" t="s">
        <v>152</v>
      </c>
      <c r="AU280" s="203" t="s">
        <v>85</v>
      </c>
      <c r="AY280" s="18" t="s">
        <v>150</v>
      </c>
      <c r="BE280" s="204">
        <f>IF(N280="základní",J280,0)</f>
        <v>0</v>
      </c>
      <c r="BF280" s="204">
        <f>IF(N280="snížená",J280,0)</f>
        <v>0</v>
      </c>
      <c r="BG280" s="204">
        <f>IF(N280="zákl. přenesená",J280,0)</f>
        <v>0</v>
      </c>
      <c r="BH280" s="204">
        <f>IF(N280="sníž. přenesená",J280,0)</f>
        <v>0</v>
      </c>
      <c r="BI280" s="204">
        <f>IF(N280="nulová",J280,0)</f>
        <v>0</v>
      </c>
      <c r="BJ280" s="18" t="s">
        <v>83</v>
      </c>
      <c r="BK280" s="204">
        <f>ROUND(I280*H280,2)</f>
        <v>0</v>
      </c>
      <c r="BL280" s="18" t="s">
        <v>350</v>
      </c>
      <c r="BM280" s="203" t="s">
        <v>2257</v>
      </c>
    </row>
    <row r="281" spans="1:65" s="2" customFormat="1">
      <c r="A281" s="35"/>
      <c r="B281" s="36"/>
      <c r="C281" s="37"/>
      <c r="D281" s="205" t="s">
        <v>159</v>
      </c>
      <c r="E281" s="37"/>
      <c r="F281" s="206" t="s">
        <v>2258</v>
      </c>
      <c r="G281" s="37"/>
      <c r="H281" s="37"/>
      <c r="I281" s="207"/>
      <c r="J281" s="37"/>
      <c r="K281" s="37"/>
      <c r="L281" s="40"/>
      <c r="M281" s="208"/>
      <c r="N281" s="209"/>
      <c r="O281" s="72"/>
      <c r="P281" s="72"/>
      <c r="Q281" s="72"/>
      <c r="R281" s="72"/>
      <c r="S281" s="72"/>
      <c r="T281" s="73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159</v>
      </c>
      <c r="AU281" s="18" t="s">
        <v>85</v>
      </c>
    </row>
    <row r="282" spans="1:65" s="2" customFormat="1" ht="24.2" customHeight="1">
      <c r="A282" s="35"/>
      <c r="B282" s="36"/>
      <c r="C282" s="192" t="s">
        <v>652</v>
      </c>
      <c r="D282" s="192" t="s">
        <v>152</v>
      </c>
      <c r="E282" s="193" t="s">
        <v>2259</v>
      </c>
      <c r="F282" s="194" t="s">
        <v>2260</v>
      </c>
      <c r="G282" s="195" t="s">
        <v>171</v>
      </c>
      <c r="H282" s="196">
        <v>0.16800000000000001</v>
      </c>
      <c r="I282" s="197"/>
      <c r="J282" s="198">
        <f>ROUND(I282*H282,2)</f>
        <v>0</v>
      </c>
      <c r="K282" s="194" t="s">
        <v>156</v>
      </c>
      <c r="L282" s="40"/>
      <c r="M282" s="199" t="s">
        <v>1</v>
      </c>
      <c r="N282" s="200" t="s">
        <v>41</v>
      </c>
      <c r="O282" s="72"/>
      <c r="P282" s="201">
        <f>O282*H282</f>
        <v>0</v>
      </c>
      <c r="Q282" s="201">
        <v>0</v>
      </c>
      <c r="R282" s="201">
        <f>Q282*H282</f>
        <v>0</v>
      </c>
      <c r="S282" s="201">
        <v>0</v>
      </c>
      <c r="T282" s="202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3" t="s">
        <v>350</v>
      </c>
      <c r="AT282" s="203" t="s">
        <v>152</v>
      </c>
      <c r="AU282" s="203" t="s">
        <v>85</v>
      </c>
      <c r="AY282" s="18" t="s">
        <v>150</v>
      </c>
      <c r="BE282" s="204">
        <f>IF(N282="základní",J282,0)</f>
        <v>0</v>
      </c>
      <c r="BF282" s="204">
        <f>IF(N282="snížená",J282,0)</f>
        <v>0</v>
      </c>
      <c r="BG282" s="204">
        <f>IF(N282="zákl. přenesená",J282,0)</f>
        <v>0</v>
      </c>
      <c r="BH282" s="204">
        <f>IF(N282="sníž. přenesená",J282,0)</f>
        <v>0</v>
      </c>
      <c r="BI282" s="204">
        <f>IF(N282="nulová",J282,0)</f>
        <v>0</v>
      </c>
      <c r="BJ282" s="18" t="s">
        <v>83</v>
      </c>
      <c r="BK282" s="204">
        <f>ROUND(I282*H282,2)</f>
        <v>0</v>
      </c>
      <c r="BL282" s="18" t="s">
        <v>350</v>
      </c>
      <c r="BM282" s="203" t="s">
        <v>2261</v>
      </c>
    </row>
    <row r="283" spans="1:65" s="2" customFormat="1" ht="29.25">
      <c r="A283" s="35"/>
      <c r="B283" s="36"/>
      <c r="C283" s="37"/>
      <c r="D283" s="205" t="s">
        <v>159</v>
      </c>
      <c r="E283" s="37"/>
      <c r="F283" s="206" t="s">
        <v>2262</v>
      </c>
      <c r="G283" s="37"/>
      <c r="H283" s="37"/>
      <c r="I283" s="207"/>
      <c r="J283" s="37"/>
      <c r="K283" s="37"/>
      <c r="L283" s="40"/>
      <c r="M283" s="208"/>
      <c r="N283" s="209"/>
      <c r="O283" s="72"/>
      <c r="P283" s="72"/>
      <c r="Q283" s="72"/>
      <c r="R283" s="72"/>
      <c r="S283" s="72"/>
      <c r="T283" s="73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159</v>
      </c>
      <c r="AU283" s="18" t="s">
        <v>85</v>
      </c>
    </row>
    <row r="284" spans="1:65" s="2" customFormat="1" ht="24.2" customHeight="1">
      <c r="A284" s="35"/>
      <c r="B284" s="36"/>
      <c r="C284" s="192" t="s">
        <v>658</v>
      </c>
      <c r="D284" s="192" t="s">
        <v>152</v>
      </c>
      <c r="E284" s="193" t="s">
        <v>2263</v>
      </c>
      <c r="F284" s="194" t="s">
        <v>2264</v>
      </c>
      <c r="G284" s="195" t="s">
        <v>171</v>
      </c>
      <c r="H284" s="196">
        <v>0.16800000000000001</v>
      </c>
      <c r="I284" s="197"/>
      <c r="J284" s="198">
        <f>ROUND(I284*H284,2)</f>
        <v>0</v>
      </c>
      <c r="K284" s="194" t="s">
        <v>156</v>
      </c>
      <c r="L284" s="40"/>
      <c r="M284" s="199" t="s">
        <v>1</v>
      </c>
      <c r="N284" s="200" t="s">
        <v>41</v>
      </c>
      <c r="O284" s="72"/>
      <c r="P284" s="201">
        <f>O284*H284</f>
        <v>0</v>
      </c>
      <c r="Q284" s="201">
        <v>0</v>
      </c>
      <c r="R284" s="201">
        <f>Q284*H284</f>
        <v>0</v>
      </c>
      <c r="S284" s="201">
        <v>0</v>
      </c>
      <c r="T284" s="202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3" t="s">
        <v>350</v>
      </c>
      <c r="AT284" s="203" t="s">
        <v>152</v>
      </c>
      <c r="AU284" s="203" t="s">
        <v>85</v>
      </c>
      <c r="AY284" s="18" t="s">
        <v>150</v>
      </c>
      <c r="BE284" s="204">
        <f>IF(N284="základní",J284,0)</f>
        <v>0</v>
      </c>
      <c r="BF284" s="204">
        <f>IF(N284="snížená",J284,0)</f>
        <v>0</v>
      </c>
      <c r="BG284" s="204">
        <f>IF(N284="zákl. přenesená",J284,0)</f>
        <v>0</v>
      </c>
      <c r="BH284" s="204">
        <f>IF(N284="sníž. přenesená",J284,0)</f>
        <v>0</v>
      </c>
      <c r="BI284" s="204">
        <f>IF(N284="nulová",J284,0)</f>
        <v>0</v>
      </c>
      <c r="BJ284" s="18" t="s">
        <v>83</v>
      </c>
      <c r="BK284" s="204">
        <f>ROUND(I284*H284,2)</f>
        <v>0</v>
      </c>
      <c r="BL284" s="18" t="s">
        <v>350</v>
      </c>
      <c r="BM284" s="203" t="s">
        <v>2265</v>
      </c>
    </row>
    <row r="285" spans="1:65" s="2" customFormat="1" ht="29.25">
      <c r="A285" s="35"/>
      <c r="B285" s="36"/>
      <c r="C285" s="37"/>
      <c r="D285" s="205" t="s">
        <v>159</v>
      </c>
      <c r="E285" s="37"/>
      <c r="F285" s="206" t="s">
        <v>2266</v>
      </c>
      <c r="G285" s="37"/>
      <c r="H285" s="37"/>
      <c r="I285" s="207"/>
      <c r="J285" s="37"/>
      <c r="K285" s="37"/>
      <c r="L285" s="40"/>
      <c r="M285" s="208"/>
      <c r="N285" s="209"/>
      <c r="O285" s="72"/>
      <c r="P285" s="72"/>
      <c r="Q285" s="72"/>
      <c r="R285" s="72"/>
      <c r="S285" s="72"/>
      <c r="T285" s="73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159</v>
      </c>
      <c r="AU285" s="18" t="s">
        <v>85</v>
      </c>
    </row>
    <row r="286" spans="1:65" s="12" customFormat="1" ht="22.9" customHeight="1">
      <c r="B286" s="176"/>
      <c r="C286" s="177"/>
      <c r="D286" s="178" t="s">
        <v>75</v>
      </c>
      <c r="E286" s="190" t="s">
        <v>2267</v>
      </c>
      <c r="F286" s="190" t="s">
        <v>2268</v>
      </c>
      <c r="G286" s="177"/>
      <c r="H286" s="177"/>
      <c r="I286" s="180"/>
      <c r="J286" s="191">
        <f>BK286</f>
        <v>0</v>
      </c>
      <c r="K286" s="177"/>
      <c r="L286" s="182"/>
      <c r="M286" s="183"/>
      <c r="N286" s="184"/>
      <c r="O286" s="184"/>
      <c r="P286" s="185">
        <f>SUM(P287:P290)</f>
        <v>0</v>
      </c>
      <c r="Q286" s="184"/>
      <c r="R286" s="185">
        <f>SUM(R287:R290)</f>
        <v>2.3000000000000001E-4</v>
      </c>
      <c r="S286" s="184"/>
      <c r="T286" s="186">
        <f>SUM(T287:T290)</f>
        <v>0</v>
      </c>
      <c r="AR286" s="187" t="s">
        <v>85</v>
      </c>
      <c r="AT286" s="188" t="s">
        <v>75</v>
      </c>
      <c r="AU286" s="188" t="s">
        <v>83</v>
      </c>
      <c r="AY286" s="187" t="s">
        <v>150</v>
      </c>
      <c r="BK286" s="189">
        <f>SUM(BK287:BK290)</f>
        <v>0</v>
      </c>
    </row>
    <row r="287" spans="1:65" s="2" customFormat="1" ht="16.5" customHeight="1">
      <c r="A287" s="35"/>
      <c r="B287" s="36"/>
      <c r="C287" s="192" t="s">
        <v>333</v>
      </c>
      <c r="D287" s="192" t="s">
        <v>152</v>
      </c>
      <c r="E287" s="193" t="s">
        <v>2269</v>
      </c>
      <c r="F287" s="194" t="s">
        <v>2270</v>
      </c>
      <c r="G287" s="195" t="s">
        <v>490</v>
      </c>
      <c r="H287" s="196">
        <v>1</v>
      </c>
      <c r="I287" s="197"/>
      <c r="J287" s="198">
        <f>ROUND(I287*H287,2)</f>
        <v>0</v>
      </c>
      <c r="K287" s="194" t="s">
        <v>156</v>
      </c>
      <c r="L287" s="40"/>
      <c r="M287" s="199" t="s">
        <v>1</v>
      </c>
      <c r="N287" s="200" t="s">
        <v>41</v>
      </c>
      <c r="O287" s="72"/>
      <c r="P287" s="201">
        <f>O287*H287</f>
        <v>0</v>
      </c>
      <c r="Q287" s="201">
        <v>2.3000000000000001E-4</v>
      </c>
      <c r="R287" s="201">
        <f>Q287*H287</f>
        <v>2.3000000000000001E-4</v>
      </c>
      <c r="S287" s="201">
        <v>0</v>
      </c>
      <c r="T287" s="202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3" t="s">
        <v>350</v>
      </c>
      <c r="AT287" s="203" t="s">
        <v>152</v>
      </c>
      <c r="AU287" s="203" t="s">
        <v>85</v>
      </c>
      <c r="AY287" s="18" t="s">
        <v>150</v>
      </c>
      <c r="BE287" s="204">
        <f>IF(N287="základní",J287,0)</f>
        <v>0</v>
      </c>
      <c r="BF287" s="204">
        <f>IF(N287="snížená",J287,0)</f>
        <v>0</v>
      </c>
      <c r="BG287" s="204">
        <f>IF(N287="zákl. přenesená",J287,0)</f>
        <v>0</v>
      </c>
      <c r="BH287" s="204">
        <f>IF(N287="sníž. přenesená",J287,0)</f>
        <v>0</v>
      </c>
      <c r="BI287" s="204">
        <f>IF(N287="nulová",J287,0)</f>
        <v>0</v>
      </c>
      <c r="BJ287" s="18" t="s">
        <v>83</v>
      </c>
      <c r="BK287" s="204">
        <f>ROUND(I287*H287,2)</f>
        <v>0</v>
      </c>
      <c r="BL287" s="18" t="s">
        <v>350</v>
      </c>
      <c r="BM287" s="203" t="s">
        <v>2271</v>
      </c>
    </row>
    <row r="288" spans="1:65" s="2" customFormat="1" ht="19.5">
      <c r="A288" s="35"/>
      <c r="B288" s="36"/>
      <c r="C288" s="37"/>
      <c r="D288" s="205" t="s">
        <v>159</v>
      </c>
      <c r="E288" s="37"/>
      <c r="F288" s="206" t="s">
        <v>2272</v>
      </c>
      <c r="G288" s="37"/>
      <c r="H288" s="37"/>
      <c r="I288" s="207"/>
      <c r="J288" s="37"/>
      <c r="K288" s="37"/>
      <c r="L288" s="40"/>
      <c r="M288" s="208"/>
      <c r="N288" s="209"/>
      <c r="O288" s="72"/>
      <c r="P288" s="72"/>
      <c r="Q288" s="72"/>
      <c r="R288" s="72"/>
      <c r="S288" s="72"/>
      <c r="T288" s="73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159</v>
      </c>
      <c r="AU288" s="18" t="s">
        <v>85</v>
      </c>
    </row>
    <row r="289" spans="1:65" s="2" customFormat="1" ht="16.5" customHeight="1">
      <c r="A289" s="35"/>
      <c r="B289" s="36"/>
      <c r="C289" s="192" t="s">
        <v>380</v>
      </c>
      <c r="D289" s="192" t="s">
        <v>152</v>
      </c>
      <c r="E289" s="193" t="s">
        <v>2273</v>
      </c>
      <c r="F289" s="194" t="s">
        <v>2274</v>
      </c>
      <c r="G289" s="195" t="s">
        <v>490</v>
      </c>
      <c r="H289" s="196">
        <v>1</v>
      </c>
      <c r="I289" s="197"/>
      <c r="J289" s="198">
        <f>ROUND(I289*H289,2)</f>
        <v>0</v>
      </c>
      <c r="K289" s="194" t="s">
        <v>156</v>
      </c>
      <c r="L289" s="40"/>
      <c r="M289" s="199" t="s">
        <v>1</v>
      </c>
      <c r="N289" s="200" t="s">
        <v>41</v>
      </c>
      <c r="O289" s="72"/>
      <c r="P289" s="201">
        <f>O289*H289</f>
        <v>0</v>
      </c>
      <c r="Q289" s="201">
        <v>0</v>
      </c>
      <c r="R289" s="201">
        <f>Q289*H289</f>
        <v>0</v>
      </c>
      <c r="S289" s="201">
        <v>0</v>
      </c>
      <c r="T289" s="202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3" t="s">
        <v>350</v>
      </c>
      <c r="AT289" s="203" t="s">
        <v>152</v>
      </c>
      <c r="AU289" s="203" t="s">
        <v>85</v>
      </c>
      <c r="AY289" s="18" t="s">
        <v>150</v>
      </c>
      <c r="BE289" s="204">
        <f>IF(N289="základní",J289,0)</f>
        <v>0</v>
      </c>
      <c r="BF289" s="204">
        <f>IF(N289="snížená",J289,0)</f>
        <v>0</v>
      </c>
      <c r="BG289" s="204">
        <f>IF(N289="zákl. přenesená",J289,0)</f>
        <v>0</v>
      </c>
      <c r="BH289" s="204">
        <f>IF(N289="sníž. přenesená",J289,0)</f>
        <v>0</v>
      </c>
      <c r="BI289" s="204">
        <f>IF(N289="nulová",J289,0)</f>
        <v>0</v>
      </c>
      <c r="BJ289" s="18" t="s">
        <v>83</v>
      </c>
      <c r="BK289" s="204">
        <f>ROUND(I289*H289,2)</f>
        <v>0</v>
      </c>
      <c r="BL289" s="18" t="s">
        <v>350</v>
      </c>
      <c r="BM289" s="203" t="s">
        <v>2275</v>
      </c>
    </row>
    <row r="290" spans="1:65" s="2" customFormat="1" ht="19.5">
      <c r="A290" s="35"/>
      <c r="B290" s="36"/>
      <c r="C290" s="37"/>
      <c r="D290" s="205" t="s">
        <v>159</v>
      </c>
      <c r="E290" s="37"/>
      <c r="F290" s="206" t="s">
        <v>2276</v>
      </c>
      <c r="G290" s="37"/>
      <c r="H290" s="37"/>
      <c r="I290" s="207"/>
      <c r="J290" s="37"/>
      <c r="K290" s="37"/>
      <c r="L290" s="40"/>
      <c r="M290" s="208"/>
      <c r="N290" s="209"/>
      <c r="O290" s="72"/>
      <c r="P290" s="72"/>
      <c r="Q290" s="72"/>
      <c r="R290" s="72"/>
      <c r="S290" s="72"/>
      <c r="T290" s="73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159</v>
      </c>
      <c r="AU290" s="18" t="s">
        <v>85</v>
      </c>
    </row>
    <row r="291" spans="1:65" s="12" customFormat="1" ht="22.9" customHeight="1">
      <c r="B291" s="176"/>
      <c r="C291" s="177"/>
      <c r="D291" s="178" t="s">
        <v>75</v>
      </c>
      <c r="E291" s="190" t="s">
        <v>2277</v>
      </c>
      <c r="F291" s="190" t="s">
        <v>2278</v>
      </c>
      <c r="G291" s="177"/>
      <c r="H291" s="177"/>
      <c r="I291" s="180"/>
      <c r="J291" s="191">
        <f>BK291</f>
        <v>0</v>
      </c>
      <c r="K291" s="177"/>
      <c r="L291" s="182"/>
      <c r="M291" s="183"/>
      <c r="N291" s="184"/>
      <c r="O291" s="184"/>
      <c r="P291" s="185">
        <f>SUM(P292:P361)</f>
        <v>0</v>
      </c>
      <c r="Q291" s="184"/>
      <c r="R291" s="185">
        <f>SUM(R292:R361)</f>
        <v>0.60082999999999998</v>
      </c>
      <c r="S291" s="184"/>
      <c r="T291" s="186">
        <f>SUM(T292:T361)</f>
        <v>1.59436</v>
      </c>
      <c r="AR291" s="187" t="s">
        <v>85</v>
      </c>
      <c r="AT291" s="188" t="s">
        <v>75</v>
      </c>
      <c r="AU291" s="188" t="s">
        <v>83</v>
      </c>
      <c r="AY291" s="187" t="s">
        <v>150</v>
      </c>
      <c r="BK291" s="189">
        <f>SUM(BK292:BK361)</f>
        <v>0</v>
      </c>
    </row>
    <row r="292" spans="1:65" s="2" customFormat="1" ht="16.5" customHeight="1">
      <c r="A292" s="35"/>
      <c r="B292" s="36"/>
      <c r="C292" s="192" t="s">
        <v>441</v>
      </c>
      <c r="D292" s="192" t="s">
        <v>152</v>
      </c>
      <c r="E292" s="193" t="s">
        <v>2279</v>
      </c>
      <c r="F292" s="194" t="s">
        <v>2280</v>
      </c>
      <c r="G292" s="195" t="s">
        <v>2156</v>
      </c>
      <c r="H292" s="196">
        <v>4</v>
      </c>
      <c r="I292" s="197"/>
      <c r="J292" s="198">
        <f>ROUND(I292*H292,2)</f>
        <v>0</v>
      </c>
      <c r="K292" s="194" t="s">
        <v>156</v>
      </c>
      <c r="L292" s="40"/>
      <c r="M292" s="199" t="s">
        <v>1</v>
      </c>
      <c r="N292" s="200" t="s">
        <v>41</v>
      </c>
      <c r="O292" s="72"/>
      <c r="P292" s="201">
        <f>O292*H292</f>
        <v>0</v>
      </c>
      <c r="Q292" s="201">
        <v>0</v>
      </c>
      <c r="R292" s="201">
        <f>Q292*H292</f>
        <v>0</v>
      </c>
      <c r="S292" s="201">
        <v>3.4200000000000001E-2</v>
      </c>
      <c r="T292" s="202">
        <f>S292*H292</f>
        <v>0.1368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3" t="s">
        <v>350</v>
      </c>
      <c r="AT292" s="203" t="s">
        <v>152</v>
      </c>
      <c r="AU292" s="203" t="s">
        <v>85</v>
      </c>
      <c r="AY292" s="18" t="s">
        <v>150</v>
      </c>
      <c r="BE292" s="204">
        <f>IF(N292="základní",J292,0)</f>
        <v>0</v>
      </c>
      <c r="BF292" s="204">
        <f>IF(N292="snížená",J292,0)</f>
        <v>0</v>
      </c>
      <c r="BG292" s="204">
        <f>IF(N292="zákl. přenesená",J292,0)</f>
        <v>0</v>
      </c>
      <c r="BH292" s="204">
        <f>IF(N292="sníž. přenesená",J292,0)</f>
        <v>0</v>
      </c>
      <c r="BI292" s="204">
        <f>IF(N292="nulová",J292,0)</f>
        <v>0</v>
      </c>
      <c r="BJ292" s="18" t="s">
        <v>83</v>
      </c>
      <c r="BK292" s="204">
        <f>ROUND(I292*H292,2)</f>
        <v>0</v>
      </c>
      <c r="BL292" s="18" t="s">
        <v>350</v>
      </c>
      <c r="BM292" s="203" t="s">
        <v>2281</v>
      </c>
    </row>
    <row r="293" spans="1:65" s="2" customFormat="1">
      <c r="A293" s="35"/>
      <c r="B293" s="36"/>
      <c r="C293" s="37"/>
      <c r="D293" s="205" t="s">
        <v>159</v>
      </c>
      <c r="E293" s="37"/>
      <c r="F293" s="206" t="s">
        <v>2282</v>
      </c>
      <c r="G293" s="37"/>
      <c r="H293" s="37"/>
      <c r="I293" s="207"/>
      <c r="J293" s="37"/>
      <c r="K293" s="37"/>
      <c r="L293" s="40"/>
      <c r="M293" s="208"/>
      <c r="N293" s="209"/>
      <c r="O293" s="72"/>
      <c r="P293" s="72"/>
      <c r="Q293" s="72"/>
      <c r="R293" s="72"/>
      <c r="S293" s="72"/>
      <c r="T293" s="73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159</v>
      </c>
      <c r="AU293" s="18" t="s">
        <v>85</v>
      </c>
    </row>
    <row r="294" spans="1:65" s="2" customFormat="1" ht="21.75" customHeight="1">
      <c r="A294" s="35"/>
      <c r="B294" s="36"/>
      <c r="C294" s="192" t="s">
        <v>485</v>
      </c>
      <c r="D294" s="192" t="s">
        <v>152</v>
      </c>
      <c r="E294" s="193" t="s">
        <v>2283</v>
      </c>
      <c r="F294" s="194" t="s">
        <v>2284</v>
      </c>
      <c r="G294" s="195" t="s">
        <v>490</v>
      </c>
      <c r="H294" s="196">
        <v>4</v>
      </c>
      <c r="I294" s="197"/>
      <c r="J294" s="198">
        <f>ROUND(I294*H294,2)</f>
        <v>0</v>
      </c>
      <c r="K294" s="194" t="s">
        <v>156</v>
      </c>
      <c r="L294" s="40"/>
      <c r="M294" s="199" t="s">
        <v>1</v>
      </c>
      <c r="N294" s="200" t="s">
        <v>41</v>
      </c>
      <c r="O294" s="72"/>
      <c r="P294" s="201">
        <f>O294*H294</f>
        <v>0</v>
      </c>
      <c r="Q294" s="201">
        <v>2.47E-3</v>
      </c>
      <c r="R294" s="201">
        <f>Q294*H294</f>
        <v>9.8799999999999999E-3</v>
      </c>
      <c r="S294" s="201">
        <v>0</v>
      </c>
      <c r="T294" s="202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3" t="s">
        <v>350</v>
      </c>
      <c r="AT294" s="203" t="s">
        <v>152</v>
      </c>
      <c r="AU294" s="203" t="s">
        <v>85</v>
      </c>
      <c r="AY294" s="18" t="s">
        <v>150</v>
      </c>
      <c r="BE294" s="204">
        <f>IF(N294="základní",J294,0)</f>
        <v>0</v>
      </c>
      <c r="BF294" s="204">
        <f>IF(N294="snížená",J294,0)</f>
        <v>0</v>
      </c>
      <c r="BG294" s="204">
        <f>IF(N294="zákl. přenesená",J294,0)</f>
        <v>0</v>
      </c>
      <c r="BH294" s="204">
        <f>IF(N294="sníž. přenesená",J294,0)</f>
        <v>0</v>
      </c>
      <c r="BI294" s="204">
        <f>IF(N294="nulová",J294,0)</f>
        <v>0</v>
      </c>
      <c r="BJ294" s="18" t="s">
        <v>83</v>
      </c>
      <c r="BK294" s="204">
        <f>ROUND(I294*H294,2)</f>
        <v>0</v>
      </c>
      <c r="BL294" s="18" t="s">
        <v>350</v>
      </c>
      <c r="BM294" s="203" t="s">
        <v>2285</v>
      </c>
    </row>
    <row r="295" spans="1:65" s="2" customFormat="1" ht="19.5">
      <c r="A295" s="35"/>
      <c r="B295" s="36"/>
      <c r="C295" s="37"/>
      <c r="D295" s="205" t="s">
        <v>159</v>
      </c>
      <c r="E295" s="37"/>
      <c r="F295" s="206" t="s">
        <v>2286</v>
      </c>
      <c r="G295" s="37"/>
      <c r="H295" s="37"/>
      <c r="I295" s="207"/>
      <c r="J295" s="37"/>
      <c r="K295" s="37"/>
      <c r="L295" s="40"/>
      <c r="M295" s="208"/>
      <c r="N295" s="209"/>
      <c r="O295" s="72"/>
      <c r="P295" s="72"/>
      <c r="Q295" s="72"/>
      <c r="R295" s="72"/>
      <c r="S295" s="72"/>
      <c r="T295" s="73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159</v>
      </c>
      <c r="AU295" s="18" t="s">
        <v>85</v>
      </c>
    </row>
    <row r="296" spans="1:65" s="2" customFormat="1" ht="24.2" customHeight="1">
      <c r="A296" s="35"/>
      <c r="B296" s="36"/>
      <c r="C296" s="246" t="s">
        <v>687</v>
      </c>
      <c r="D296" s="246" t="s">
        <v>289</v>
      </c>
      <c r="E296" s="247" t="s">
        <v>2287</v>
      </c>
      <c r="F296" s="248" t="s">
        <v>2288</v>
      </c>
      <c r="G296" s="249" t="s">
        <v>490</v>
      </c>
      <c r="H296" s="250">
        <v>4</v>
      </c>
      <c r="I296" s="251"/>
      <c r="J296" s="252">
        <f>ROUND(I296*H296,2)</f>
        <v>0</v>
      </c>
      <c r="K296" s="248" t="s">
        <v>156</v>
      </c>
      <c r="L296" s="253"/>
      <c r="M296" s="254" t="s">
        <v>1</v>
      </c>
      <c r="N296" s="255" t="s">
        <v>41</v>
      </c>
      <c r="O296" s="72"/>
      <c r="P296" s="201">
        <f>O296*H296</f>
        <v>0</v>
      </c>
      <c r="Q296" s="201">
        <v>2.2700000000000001E-2</v>
      </c>
      <c r="R296" s="201">
        <f>Q296*H296</f>
        <v>9.0800000000000006E-2</v>
      </c>
      <c r="S296" s="201">
        <v>0</v>
      </c>
      <c r="T296" s="202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3" t="s">
        <v>475</v>
      </c>
      <c r="AT296" s="203" t="s">
        <v>289</v>
      </c>
      <c r="AU296" s="203" t="s">
        <v>85</v>
      </c>
      <c r="AY296" s="18" t="s">
        <v>150</v>
      </c>
      <c r="BE296" s="204">
        <f>IF(N296="základní",J296,0)</f>
        <v>0</v>
      </c>
      <c r="BF296" s="204">
        <f>IF(N296="snížená",J296,0)</f>
        <v>0</v>
      </c>
      <c r="BG296" s="204">
        <f>IF(N296="zákl. přenesená",J296,0)</f>
        <v>0</v>
      </c>
      <c r="BH296" s="204">
        <f>IF(N296="sníž. přenesená",J296,0)</f>
        <v>0</v>
      </c>
      <c r="BI296" s="204">
        <f>IF(N296="nulová",J296,0)</f>
        <v>0</v>
      </c>
      <c r="BJ296" s="18" t="s">
        <v>83</v>
      </c>
      <c r="BK296" s="204">
        <f>ROUND(I296*H296,2)</f>
        <v>0</v>
      </c>
      <c r="BL296" s="18" t="s">
        <v>350</v>
      </c>
      <c r="BM296" s="203" t="s">
        <v>2289</v>
      </c>
    </row>
    <row r="297" spans="1:65" s="2" customFormat="1" ht="19.5">
      <c r="A297" s="35"/>
      <c r="B297" s="36"/>
      <c r="C297" s="37"/>
      <c r="D297" s="205" t="s">
        <v>159</v>
      </c>
      <c r="E297" s="37"/>
      <c r="F297" s="206" t="s">
        <v>2288</v>
      </c>
      <c r="G297" s="37"/>
      <c r="H297" s="37"/>
      <c r="I297" s="207"/>
      <c r="J297" s="37"/>
      <c r="K297" s="37"/>
      <c r="L297" s="40"/>
      <c r="M297" s="208"/>
      <c r="N297" s="209"/>
      <c r="O297" s="72"/>
      <c r="P297" s="72"/>
      <c r="Q297" s="72"/>
      <c r="R297" s="72"/>
      <c r="S297" s="72"/>
      <c r="T297" s="73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159</v>
      </c>
      <c r="AU297" s="18" t="s">
        <v>85</v>
      </c>
    </row>
    <row r="298" spans="1:65" s="2" customFormat="1" ht="24.2" customHeight="1">
      <c r="A298" s="35"/>
      <c r="B298" s="36"/>
      <c r="C298" s="192" t="s">
        <v>695</v>
      </c>
      <c r="D298" s="192" t="s">
        <v>152</v>
      </c>
      <c r="E298" s="193" t="s">
        <v>2290</v>
      </c>
      <c r="F298" s="194" t="s">
        <v>2291</v>
      </c>
      <c r="G298" s="195" t="s">
        <v>2156</v>
      </c>
      <c r="H298" s="196">
        <v>3</v>
      </c>
      <c r="I298" s="197"/>
      <c r="J298" s="198">
        <f>ROUND(I298*H298,2)</f>
        <v>0</v>
      </c>
      <c r="K298" s="194" t="s">
        <v>156</v>
      </c>
      <c r="L298" s="40"/>
      <c r="M298" s="199" t="s">
        <v>1</v>
      </c>
      <c r="N298" s="200" t="s">
        <v>41</v>
      </c>
      <c r="O298" s="72"/>
      <c r="P298" s="201">
        <f>O298*H298</f>
        <v>0</v>
      </c>
      <c r="Q298" s="201">
        <v>0</v>
      </c>
      <c r="R298" s="201">
        <f>Q298*H298</f>
        <v>0</v>
      </c>
      <c r="S298" s="201">
        <v>1.107E-2</v>
      </c>
      <c r="T298" s="202">
        <f>S298*H298</f>
        <v>3.3210000000000003E-2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3" t="s">
        <v>350</v>
      </c>
      <c r="AT298" s="203" t="s">
        <v>152</v>
      </c>
      <c r="AU298" s="203" t="s">
        <v>85</v>
      </c>
      <c r="AY298" s="18" t="s">
        <v>150</v>
      </c>
      <c r="BE298" s="204">
        <f>IF(N298="základní",J298,0)</f>
        <v>0</v>
      </c>
      <c r="BF298" s="204">
        <f>IF(N298="snížená",J298,0)</f>
        <v>0</v>
      </c>
      <c r="BG298" s="204">
        <f>IF(N298="zákl. přenesená",J298,0)</f>
        <v>0</v>
      </c>
      <c r="BH298" s="204">
        <f>IF(N298="sníž. přenesená",J298,0)</f>
        <v>0</v>
      </c>
      <c r="BI298" s="204">
        <f>IF(N298="nulová",J298,0)</f>
        <v>0</v>
      </c>
      <c r="BJ298" s="18" t="s">
        <v>83</v>
      </c>
      <c r="BK298" s="204">
        <f>ROUND(I298*H298,2)</f>
        <v>0</v>
      </c>
      <c r="BL298" s="18" t="s">
        <v>350</v>
      </c>
      <c r="BM298" s="203" t="s">
        <v>2292</v>
      </c>
    </row>
    <row r="299" spans="1:65" s="2" customFormat="1">
      <c r="A299" s="35"/>
      <c r="B299" s="36"/>
      <c r="C299" s="37"/>
      <c r="D299" s="205" t="s">
        <v>159</v>
      </c>
      <c r="E299" s="37"/>
      <c r="F299" s="206" t="s">
        <v>2293</v>
      </c>
      <c r="G299" s="37"/>
      <c r="H299" s="37"/>
      <c r="I299" s="207"/>
      <c r="J299" s="37"/>
      <c r="K299" s="37"/>
      <c r="L299" s="40"/>
      <c r="M299" s="208"/>
      <c r="N299" s="209"/>
      <c r="O299" s="72"/>
      <c r="P299" s="72"/>
      <c r="Q299" s="72"/>
      <c r="R299" s="72"/>
      <c r="S299" s="72"/>
      <c r="T299" s="73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159</v>
      </c>
      <c r="AU299" s="18" t="s">
        <v>85</v>
      </c>
    </row>
    <row r="300" spans="1:65" s="2" customFormat="1" ht="16.5" customHeight="1">
      <c r="A300" s="35"/>
      <c r="B300" s="36"/>
      <c r="C300" s="192" t="s">
        <v>701</v>
      </c>
      <c r="D300" s="192" t="s">
        <v>152</v>
      </c>
      <c r="E300" s="193" t="s">
        <v>2294</v>
      </c>
      <c r="F300" s="194" t="s">
        <v>2295</v>
      </c>
      <c r="G300" s="195" t="s">
        <v>490</v>
      </c>
      <c r="H300" s="196">
        <v>3</v>
      </c>
      <c r="I300" s="197"/>
      <c r="J300" s="198">
        <f>ROUND(I300*H300,2)</f>
        <v>0</v>
      </c>
      <c r="K300" s="194" t="s">
        <v>156</v>
      </c>
      <c r="L300" s="40"/>
      <c r="M300" s="199" t="s">
        <v>1</v>
      </c>
      <c r="N300" s="200" t="s">
        <v>41</v>
      </c>
      <c r="O300" s="72"/>
      <c r="P300" s="201">
        <f>O300*H300</f>
        <v>0</v>
      </c>
      <c r="Q300" s="201">
        <v>8.0000000000000007E-5</v>
      </c>
      <c r="R300" s="201">
        <f>Q300*H300</f>
        <v>2.4000000000000003E-4</v>
      </c>
      <c r="S300" s="201">
        <v>0</v>
      </c>
      <c r="T300" s="202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3" t="s">
        <v>350</v>
      </c>
      <c r="AT300" s="203" t="s">
        <v>152</v>
      </c>
      <c r="AU300" s="203" t="s">
        <v>85</v>
      </c>
      <c r="AY300" s="18" t="s">
        <v>150</v>
      </c>
      <c r="BE300" s="204">
        <f>IF(N300="základní",J300,0)</f>
        <v>0</v>
      </c>
      <c r="BF300" s="204">
        <f>IF(N300="snížená",J300,0)</f>
        <v>0</v>
      </c>
      <c r="BG300" s="204">
        <f>IF(N300="zákl. přenesená",J300,0)</f>
        <v>0</v>
      </c>
      <c r="BH300" s="204">
        <f>IF(N300="sníž. přenesená",J300,0)</f>
        <v>0</v>
      </c>
      <c r="BI300" s="204">
        <f>IF(N300="nulová",J300,0)</f>
        <v>0</v>
      </c>
      <c r="BJ300" s="18" t="s">
        <v>83</v>
      </c>
      <c r="BK300" s="204">
        <f>ROUND(I300*H300,2)</f>
        <v>0</v>
      </c>
      <c r="BL300" s="18" t="s">
        <v>350</v>
      </c>
      <c r="BM300" s="203" t="s">
        <v>2296</v>
      </c>
    </row>
    <row r="301" spans="1:65" s="2" customFormat="1">
      <c r="A301" s="35"/>
      <c r="B301" s="36"/>
      <c r="C301" s="37"/>
      <c r="D301" s="205" t="s">
        <v>159</v>
      </c>
      <c r="E301" s="37"/>
      <c r="F301" s="206" t="s">
        <v>2297</v>
      </c>
      <c r="G301" s="37"/>
      <c r="H301" s="37"/>
      <c r="I301" s="207"/>
      <c r="J301" s="37"/>
      <c r="K301" s="37"/>
      <c r="L301" s="40"/>
      <c r="M301" s="208"/>
      <c r="N301" s="209"/>
      <c r="O301" s="72"/>
      <c r="P301" s="72"/>
      <c r="Q301" s="72"/>
      <c r="R301" s="72"/>
      <c r="S301" s="72"/>
      <c r="T301" s="73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159</v>
      </c>
      <c r="AU301" s="18" t="s">
        <v>85</v>
      </c>
    </row>
    <row r="302" spans="1:65" s="2" customFormat="1" ht="16.5" customHeight="1">
      <c r="A302" s="35"/>
      <c r="B302" s="36"/>
      <c r="C302" s="246" t="s">
        <v>707</v>
      </c>
      <c r="D302" s="246" t="s">
        <v>289</v>
      </c>
      <c r="E302" s="247" t="s">
        <v>2298</v>
      </c>
      <c r="F302" s="248" t="s">
        <v>2299</v>
      </c>
      <c r="G302" s="249" t="s">
        <v>490</v>
      </c>
      <c r="H302" s="250">
        <v>3</v>
      </c>
      <c r="I302" s="251"/>
      <c r="J302" s="252">
        <f>ROUND(I302*H302,2)</f>
        <v>0</v>
      </c>
      <c r="K302" s="248" t="s">
        <v>156</v>
      </c>
      <c r="L302" s="253"/>
      <c r="M302" s="254" t="s">
        <v>1</v>
      </c>
      <c r="N302" s="255" t="s">
        <v>41</v>
      </c>
      <c r="O302" s="72"/>
      <c r="P302" s="201">
        <f>O302*H302</f>
        <v>0</v>
      </c>
      <c r="Q302" s="201">
        <v>1.0999999999999999E-2</v>
      </c>
      <c r="R302" s="201">
        <f>Q302*H302</f>
        <v>3.3000000000000002E-2</v>
      </c>
      <c r="S302" s="201">
        <v>0</v>
      </c>
      <c r="T302" s="202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3" t="s">
        <v>475</v>
      </c>
      <c r="AT302" s="203" t="s">
        <v>289</v>
      </c>
      <c r="AU302" s="203" t="s">
        <v>85</v>
      </c>
      <c r="AY302" s="18" t="s">
        <v>150</v>
      </c>
      <c r="BE302" s="204">
        <f>IF(N302="základní",J302,0)</f>
        <v>0</v>
      </c>
      <c r="BF302" s="204">
        <f>IF(N302="snížená",J302,0)</f>
        <v>0</v>
      </c>
      <c r="BG302" s="204">
        <f>IF(N302="zákl. přenesená",J302,0)</f>
        <v>0</v>
      </c>
      <c r="BH302" s="204">
        <f>IF(N302="sníž. přenesená",J302,0)</f>
        <v>0</v>
      </c>
      <c r="BI302" s="204">
        <f>IF(N302="nulová",J302,0)</f>
        <v>0</v>
      </c>
      <c r="BJ302" s="18" t="s">
        <v>83</v>
      </c>
      <c r="BK302" s="204">
        <f>ROUND(I302*H302,2)</f>
        <v>0</v>
      </c>
      <c r="BL302" s="18" t="s">
        <v>350</v>
      </c>
      <c r="BM302" s="203" t="s">
        <v>2300</v>
      </c>
    </row>
    <row r="303" spans="1:65" s="2" customFormat="1">
      <c r="A303" s="35"/>
      <c r="B303" s="36"/>
      <c r="C303" s="37"/>
      <c r="D303" s="205" t="s">
        <v>159</v>
      </c>
      <c r="E303" s="37"/>
      <c r="F303" s="206" t="s">
        <v>2299</v>
      </c>
      <c r="G303" s="37"/>
      <c r="H303" s="37"/>
      <c r="I303" s="207"/>
      <c r="J303" s="37"/>
      <c r="K303" s="37"/>
      <c r="L303" s="40"/>
      <c r="M303" s="208"/>
      <c r="N303" s="209"/>
      <c r="O303" s="72"/>
      <c r="P303" s="72"/>
      <c r="Q303" s="72"/>
      <c r="R303" s="72"/>
      <c r="S303" s="72"/>
      <c r="T303" s="73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159</v>
      </c>
      <c r="AU303" s="18" t="s">
        <v>85</v>
      </c>
    </row>
    <row r="304" spans="1:65" s="2" customFormat="1" ht="16.5" customHeight="1">
      <c r="A304" s="35"/>
      <c r="B304" s="36"/>
      <c r="C304" s="192" t="s">
        <v>718</v>
      </c>
      <c r="D304" s="192" t="s">
        <v>152</v>
      </c>
      <c r="E304" s="193" t="s">
        <v>2301</v>
      </c>
      <c r="F304" s="194" t="s">
        <v>2302</v>
      </c>
      <c r="G304" s="195" t="s">
        <v>2156</v>
      </c>
      <c r="H304" s="196">
        <v>7</v>
      </c>
      <c r="I304" s="197"/>
      <c r="J304" s="198">
        <f>ROUND(I304*H304,2)</f>
        <v>0</v>
      </c>
      <c r="K304" s="194" t="s">
        <v>156</v>
      </c>
      <c r="L304" s="40"/>
      <c r="M304" s="199" t="s">
        <v>1</v>
      </c>
      <c r="N304" s="200" t="s">
        <v>41</v>
      </c>
      <c r="O304" s="72"/>
      <c r="P304" s="201">
        <f>O304*H304</f>
        <v>0</v>
      </c>
      <c r="Q304" s="201">
        <v>0</v>
      </c>
      <c r="R304" s="201">
        <f>Q304*H304</f>
        <v>0</v>
      </c>
      <c r="S304" s="201">
        <v>1.9460000000000002E-2</v>
      </c>
      <c r="T304" s="202">
        <f>S304*H304</f>
        <v>0.13622000000000001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3" t="s">
        <v>350</v>
      </c>
      <c r="AT304" s="203" t="s">
        <v>152</v>
      </c>
      <c r="AU304" s="203" t="s">
        <v>85</v>
      </c>
      <c r="AY304" s="18" t="s">
        <v>150</v>
      </c>
      <c r="BE304" s="204">
        <f>IF(N304="základní",J304,0)</f>
        <v>0</v>
      </c>
      <c r="BF304" s="204">
        <f>IF(N304="snížená",J304,0)</f>
        <v>0</v>
      </c>
      <c r="BG304" s="204">
        <f>IF(N304="zákl. přenesená",J304,0)</f>
        <v>0</v>
      </c>
      <c r="BH304" s="204">
        <f>IF(N304="sníž. přenesená",J304,0)</f>
        <v>0</v>
      </c>
      <c r="BI304" s="204">
        <f>IF(N304="nulová",J304,0)</f>
        <v>0</v>
      </c>
      <c r="BJ304" s="18" t="s">
        <v>83</v>
      </c>
      <c r="BK304" s="204">
        <f>ROUND(I304*H304,2)</f>
        <v>0</v>
      </c>
      <c r="BL304" s="18" t="s">
        <v>350</v>
      </c>
      <c r="BM304" s="203" t="s">
        <v>2303</v>
      </c>
    </row>
    <row r="305" spans="1:65" s="2" customFormat="1">
      <c r="A305" s="35"/>
      <c r="B305" s="36"/>
      <c r="C305" s="37"/>
      <c r="D305" s="205" t="s">
        <v>159</v>
      </c>
      <c r="E305" s="37"/>
      <c r="F305" s="206" t="s">
        <v>2304</v>
      </c>
      <c r="G305" s="37"/>
      <c r="H305" s="37"/>
      <c r="I305" s="207"/>
      <c r="J305" s="37"/>
      <c r="K305" s="37"/>
      <c r="L305" s="40"/>
      <c r="M305" s="208"/>
      <c r="N305" s="209"/>
      <c r="O305" s="72"/>
      <c r="P305" s="72"/>
      <c r="Q305" s="72"/>
      <c r="R305" s="72"/>
      <c r="S305" s="72"/>
      <c r="T305" s="73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159</v>
      </c>
      <c r="AU305" s="18" t="s">
        <v>85</v>
      </c>
    </row>
    <row r="306" spans="1:65" s="2" customFormat="1" ht="21.75" customHeight="1">
      <c r="A306" s="35"/>
      <c r="B306" s="36"/>
      <c r="C306" s="192" t="s">
        <v>724</v>
      </c>
      <c r="D306" s="192" t="s">
        <v>152</v>
      </c>
      <c r="E306" s="193" t="s">
        <v>2305</v>
      </c>
      <c r="F306" s="194" t="s">
        <v>2306</v>
      </c>
      <c r="G306" s="195" t="s">
        <v>2156</v>
      </c>
      <c r="H306" s="196">
        <v>7</v>
      </c>
      <c r="I306" s="197"/>
      <c r="J306" s="198">
        <f>ROUND(I306*H306,2)</f>
        <v>0</v>
      </c>
      <c r="K306" s="194" t="s">
        <v>156</v>
      </c>
      <c r="L306" s="40"/>
      <c r="M306" s="199" t="s">
        <v>1</v>
      </c>
      <c r="N306" s="200" t="s">
        <v>41</v>
      </c>
      <c r="O306" s="72"/>
      <c r="P306" s="201">
        <f>O306*H306</f>
        <v>0</v>
      </c>
      <c r="Q306" s="201">
        <v>1.73E-3</v>
      </c>
      <c r="R306" s="201">
        <f>Q306*H306</f>
        <v>1.2109999999999999E-2</v>
      </c>
      <c r="S306" s="201">
        <v>0</v>
      </c>
      <c r="T306" s="202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3" t="s">
        <v>350</v>
      </c>
      <c r="AT306" s="203" t="s">
        <v>152</v>
      </c>
      <c r="AU306" s="203" t="s">
        <v>85</v>
      </c>
      <c r="AY306" s="18" t="s">
        <v>150</v>
      </c>
      <c r="BE306" s="204">
        <f>IF(N306="základní",J306,0)</f>
        <v>0</v>
      </c>
      <c r="BF306" s="204">
        <f>IF(N306="snížená",J306,0)</f>
        <v>0</v>
      </c>
      <c r="BG306" s="204">
        <f>IF(N306="zákl. přenesená",J306,0)</f>
        <v>0</v>
      </c>
      <c r="BH306" s="204">
        <f>IF(N306="sníž. přenesená",J306,0)</f>
        <v>0</v>
      </c>
      <c r="BI306" s="204">
        <f>IF(N306="nulová",J306,0)</f>
        <v>0</v>
      </c>
      <c r="BJ306" s="18" t="s">
        <v>83</v>
      </c>
      <c r="BK306" s="204">
        <f>ROUND(I306*H306,2)</f>
        <v>0</v>
      </c>
      <c r="BL306" s="18" t="s">
        <v>350</v>
      </c>
      <c r="BM306" s="203" t="s">
        <v>2307</v>
      </c>
    </row>
    <row r="307" spans="1:65" s="2" customFormat="1">
      <c r="A307" s="35"/>
      <c r="B307" s="36"/>
      <c r="C307" s="37"/>
      <c r="D307" s="205" t="s">
        <v>159</v>
      </c>
      <c r="E307" s="37"/>
      <c r="F307" s="206" t="s">
        <v>2308</v>
      </c>
      <c r="G307" s="37"/>
      <c r="H307" s="37"/>
      <c r="I307" s="207"/>
      <c r="J307" s="37"/>
      <c r="K307" s="37"/>
      <c r="L307" s="40"/>
      <c r="M307" s="208"/>
      <c r="N307" s="209"/>
      <c r="O307" s="72"/>
      <c r="P307" s="72"/>
      <c r="Q307" s="72"/>
      <c r="R307" s="72"/>
      <c r="S307" s="72"/>
      <c r="T307" s="73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159</v>
      </c>
      <c r="AU307" s="18" t="s">
        <v>85</v>
      </c>
    </row>
    <row r="308" spans="1:65" s="2" customFormat="1" ht="16.5" customHeight="1">
      <c r="A308" s="35"/>
      <c r="B308" s="36"/>
      <c r="C308" s="246" t="s">
        <v>732</v>
      </c>
      <c r="D308" s="246" t="s">
        <v>289</v>
      </c>
      <c r="E308" s="247" t="s">
        <v>2309</v>
      </c>
      <c r="F308" s="248" t="s">
        <v>2310</v>
      </c>
      <c r="G308" s="249" t="s">
        <v>490</v>
      </c>
      <c r="H308" s="250">
        <v>7</v>
      </c>
      <c r="I308" s="251"/>
      <c r="J308" s="252">
        <f>ROUND(I308*H308,2)</f>
        <v>0</v>
      </c>
      <c r="K308" s="248" t="s">
        <v>156</v>
      </c>
      <c r="L308" s="253"/>
      <c r="M308" s="254" t="s">
        <v>1</v>
      </c>
      <c r="N308" s="255" t="s">
        <v>41</v>
      </c>
      <c r="O308" s="72"/>
      <c r="P308" s="201">
        <f>O308*H308</f>
        <v>0</v>
      </c>
      <c r="Q308" s="201">
        <v>1.2E-2</v>
      </c>
      <c r="R308" s="201">
        <f>Q308*H308</f>
        <v>8.4000000000000005E-2</v>
      </c>
      <c r="S308" s="201">
        <v>0</v>
      </c>
      <c r="T308" s="202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3" t="s">
        <v>475</v>
      </c>
      <c r="AT308" s="203" t="s">
        <v>289</v>
      </c>
      <c r="AU308" s="203" t="s">
        <v>85</v>
      </c>
      <c r="AY308" s="18" t="s">
        <v>150</v>
      </c>
      <c r="BE308" s="204">
        <f>IF(N308="základní",J308,0)</f>
        <v>0</v>
      </c>
      <c r="BF308" s="204">
        <f>IF(N308="snížená",J308,0)</f>
        <v>0</v>
      </c>
      <c r="BG308" s="204">
        <f>IF(N308="zákl. přenesená",J308,0)</f>
        <v>0</v>
      </c>
      <c r="BH308" s="204">
        <f>IF(N308="sníž. přenesená",J308,0)</f>
        <v>0</v>
      </c>
      <c r="BI308" s="204">
        <f>IF(N308="nulová",J308,0)</f>
        <v>0</v>
      </c>
      <c r="BJ308" s="18" t="s">
        <v>83</v>
      </c>
      <c r="BK308" s="204">
        <f>ROUND(I308*H308,2)</f>
        <v>0</v>
      </c>
      <c r="BL308" s="18" t="s">
        <v>350</v>
      </c>
      <c r="BM308" s="203" t="s">
        <v>2311</v>
      </c>
    </row>
    <row r="309" spans="1:65" s="2" customFormat="1">
      <c r="A309" s="35"/>
      <c r="B309" s="36"/>
      <c r="C309" s="37"/>
      <c r="D309" s="205" t="s">
        <v>159</v>
      </c>
      <c r="E309" s="37"/>
      <c r="F309" s="206" t="s">
        <v>2310</v>
      </c>
      <c r="G309" s="37"/>
      <c r="H309" s="37"/>
      <c r="I309" s="207"/>
      <c r="J309" s="37"/>
      <c r="K309" s="37"/>
      <c r="L309" s="40"/>
      <c r="M309" s="208"/>
      <c r="N309" s="209"/>
      <c r="O309" s="72"/>
      <c r="P309" s="72"/>
      <c r="Q309" s="72"/>
      <c r="R309" s="72"/>
      <c r="S309" s="72"/>
      <c r="T309" s="73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159</v>
      </c>
      <c r="AU309" s="18" t="s">
        <v>85</v>
      </c>
    </row>
    <row r="310" spans="1:65" s="2" customFormat="1" ht="21.75" customHeight="1">
      <c r="A310" s="35"/>
      <c r="B310" s="36"/>
      <c r="C310" s="192" t="s">
        <v>737</v>
      </c>
      <c r="D310" s="192" t="s">
        <v>152</v>
      </c>
      <c r="E310" s="193" t="s">
        <v>2312</v>
      </c>
      <c r="F310" s="194" t="s">
        <v>2313</v>
      </c>
      <c r="G310" s="195" t="s">
        <v>2156</v>
      </c>
      <c r="H310" s="196">
        <v>3</v>
      </c>
      <c r="I310" s="197"/>
      <c r="J310" s="198">
        <f>ROUND(I310*H310,2)</f>
        <v>0</v>
      </c>
      <c r="K310" s="194" t="s">
        <v>156</v>
      </c>
      <c r="L310" s="40"/>
      <c r="M310" s="199" t="s">
        <v>1</v>
      </c>
      <c r="N310" s="200" t="s">
        <v>41</v>
      </c>
      <c r="O310" s="72"/>
      <c r="P310" s="201">
        <f>O310*H310</f>
        <v>0</v>
      </c>
      <c r="Q310" s="201">
        <v>0</v>
      </c>
      <c r="R310" s="201">
        <f>Q310*H310</f>
        <v>0</v>
      </c>
      <c r="S310" s="201">
        <v>8.7999999999999995E-2</v>
      </c>
      <c r="T310" s="202">
        <f>S310*H310</f>
        <v>0.26400000000000001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3" t="s">
        <v>350</v>
      </c>
      <c r="AT310" s="203" t="s">
        <v>152</v>
      </c>
      <c r="AU310" s="203" t="s">
        <v>85</v>
      </c>
      <c r="AY310" s="18" t="s">
        <v>150</v>
      </c>
      <c r="BE310" s="204">
        <f>IF(N310="základní",J310,0)</f>
        <v>0</v>
      </c>
      <c r="BF310" s="204">
        <f>IF(N310="snížená",J310,0)</f>
        <v>0</v>
      </c>
      <c r="BG310" s="204">
        <f>IF(N310="zákl. přenesená",J310,0)</f>
        <v>0</v>
      </c>
      <c r="BH310" s="204">
        <f>IF(N310="sníž. přenesená",J310,0)</f>
        <v>0</v>
      </c>
      <c r="BI310" s="204">
        <f>IF(N310="nulová",J310,0)</f>
        <v>0</v>
      </c>
      <c r="BJ310" s="18" t="s">
        <v>83</v>
      </c>
      <c r="BK310" s="204">
        <f>ROUND(I310*H310,2)</f>
        <v>0</v>
      </c>
      <c r="BL310" s="18" t="s">
        <v>350</v>
      </c>
      <c r="BM310" s="203" t="s">
        <v>2314</v>
      </c>
    </row>
    <row r="311" spans="1:65" s="2" customFormat="1" ht="19.5">
      <c r="A311" s="35"/>
      <c r="B311" s="36"/>
      <c r="C311" s="37"/>
      <c r="D311" s="205" t="s">
        <v>159</v>
      </c>
      <c r="E311" s="37"/>
      <c r="F311" s="206" t="s">
        <v>2315</v>
      </c>
      <c r="G311" s="37"/>
      <c r="H311" s="37"/>
      <c r="I311" s="207"/>
      <c r="J311" s="37"/>
      <c r="K311" s="37"/>
      <c r="L311" s="40"/>
      <c r="M311" s="208"/>
      <c r="N311" s="209"/>
      <c r="O311" s="72"/>
      <c r="P311" s="72"/>
      <c r="Q311" s="72"/>
      <c r="R311" s="72"/>
      <c r="S311" s="72"/>
      <c r="T311" s="73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159</v>
      </c>
      <c r="AU311" s="18" t="s">
        <v>85</v>
      </c>
    </row>
    <row r="312" spans="1:65" s="2" customFormat="1" ht="24.2" customHeight="1">
      <c r="A312" s="35"/>
      <c r="B312" s="36"/>
      <c r="C312" s="192" t="s">
        <v>748</v>
      </c>
      <c r="D312" s="192" t="s">
        <v>152</v>
      </c>
      <c r="E312" s="193" t="s">
        <v>2316</v>
      </c>
      <c r="F312" s="194" t="s">
        <v>2317</v>
      </c>
      <c r="G312" s="195" t="s">
        <v>2156</v>
      </c>
      <c r="H312" s="196">
        <v>2</v>
      </c>
      <c r="I312" s="197"/>
      <c r="J312" s="198">
        <f>ROUND(I312*H312,2)</f>
        <v>0</v>
      </c>
      <c r="K312" s="194" t="s">
        <v>156</v>
      </c>
      <c r="L312" s="40"/>
      <c r="M312" s="199" t="s">
        <v>1</v>
      </c>
      <c r="N312" s="200" t="s">
        <v>41</v>
      </c>
      <c r="O312" s="72"/>
      <c r="P312" s="201">
        <f>O312*H312</f>
        <v>0</v>
      </c>
      <c r="Q312" s="201">
        <v>0</v>
      </c>
      <c r="R312" s="201">
        <f>Q312*H312</f>
        <v>0</v>
      </c>
      <c r="S312" s="201">
        <v>9.1999999999999998E-3</v>
      </c>
      <c r="T312" s="202">
        <f>S312*H312</f>
        <v>1.84E-2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3" t="s">
        <v>350</v>
      </c>
      <c r="AT312" s="203" t="s">
        <v>152</v>
      </c>
      <c r="AU312" s="203" t="s">
        <v>85</v>
      </c>
      <c r="AY312" s="18" t="s">
        <v>150</v>
      </c>
      <c r="BE312" s="204">
        <f>IF(N312="základní",J312,0)</f>
        <v>0</v>
      </c>
      <c r="BF312" s="204">
        <f>IF(N312="snížená",J312,0)</f>
        <v>0</v>
      </c>
      <c r="BG312" s="204">
        <f>IF(N312="zákl. přenesená",J312,0)</f>
        <v>0</v>
      </c>
      <c r="BH312" s="204">
        <f>IF(N312="sníž. přenesená",J312,0)</f>
        <v>0</v>
      </c>
      <c r="BI312" s="204">
        <f>IF(N312="nulová",J312,0)</f>
        <v>0</v>
      </c>
      <c r="BJ312" s="18" t="s">
        <v>83</v>
      </c>
      <c r="BK312" s="204">
        <f>ROUND(I312*H312,2)</f>
        <v>0</v>
      </c>
      <c r="BL312" s="18" t="s">
        <v>350</v>
      </c>
      <c r="BM312" s="203" t="s">
        <v>2318</v>
      </c>
    </row>
    <row r="313" spans="1:65" s="2" customFormat="1" ht="19.5">
      <c r="A313" s="35"/>
      <c r="B313" s="36"/>
      <c r="C313" s="37"/>
      <c r="D313" s="205" t="s">
        <v>159</v>
      </c>
      <c r="E313" s="37"/>
      <c r="F313" s="206" t="s">
        <v>2319</v>
      </c>
      <c r="G313" s="37"/>
      <c r="H313" s="37"/>
      <c r="I313" s="207"/>
      <c r="J313" s="37"/>
      <c r="K313" s="37"/>
      <c r="L313" s="40"/>
      <c r="M313" s="208"/>
      <c r="N313" s="209"/>
      <c r="O313" s="72"/>
      <c r="P313" s="72"/>
      <c r="Q313" s="72"/>
      <c r="R313" s="72"/>
      <c r="S313" s="72"/>
      <c r="T313" s="73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159</v>
      </c>
      <c r="AU313" s="18" t="s">
        <v>85</v>
      </c>
    </row>
    <row r="314" spans="1:65" s="2" customFormat="1" ht="16.5" customHeight="1">
      <c r="A314" s="35"/>
      <c r="B314" s="36"/>
      <c r="C314" s="192" t="s">
        <v>754</v>
      </c>
      <c r="D314" s="192" t="s">
        <v>152</v>
      </c>
      <c r="E314" s="193" t="s">
        <v>2320</v>
      </c>
      <c r="F314" s="194" t="s">
        <v>2321</v>
      </c>
      <c r="G314" s="195" t="s">
        <v>2156</v>
      </c>
      <c r="H314" s="196">
        <v>1</v>
      </c>
      <c r="I314" s="197"/>
      <c r="J314" s="198">
        <f>ROUND(I314*H314,2)</f>
        <v>0</v>
      </c>
      <c r="K314" s="194" t="s">
        <v>156</v>
      </c>
      <c r="L314" s="40"/>
      <c r="M314" s="199" t="s">
        <v>1</v>
      </c>
      <c r="N314" s="200" t="s">
        <v>41</v>
      </c>
      <c r="O314" s="72"/>
      <c r="P314" s="201">
        <f>O314*H314</f>
        <v>0</v>
      </c>
      <c r="Q314" s="201">
        <v>0</v>
      </c>
      <c r="R314" s="201">
        <f>Q314*H314</f>
        <v>0</v>
      </c>
      <c r="S314" s="201">
        <v>3.4700000000000002E-2</v>
      </c>
      <c r="T314" s="202">
        <f>S314*H314</f>
        <v>3.4700000000000002E-2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3" t="s">
        <v>350</v>
      </c>
      <c r="AT314" s="203" t="s">
        <v>152</v>
      </c>
      <c r="AU314" s="203" t="s">
        <v>85</v>
      </c>
      <c r="AY314" s="18" t="s">
        <v>150</v>
      </c>
      <c r="BE314" s="204">
        <f>IF(N314="základní",J314,0)</f>
        <v>0</v>
      </c>
      <c r="BF314" s="204">
        <f>IF(N314="snížená",J314,0)</f>
        <v>0</v>
      </c>
      <c r="BG314" s="204">
        <f>IF(N314="zákl. přenesená",J314,0)</f>
        <v>0</v>
      </c>
      <c r="BH314" s="204">
        <f>IF(N314="sníž. přenesená",J314,0)</f>
        <v>0</v>
      </c>
      <c r="BI314" s="204">
        <f>IF(N314="nulová",J314,0)</f>
        <v>0</v>
      </c>
      <c r="BJ314" s="18" t="s">
        <v>83</v>
      </c>
      <c r="BK314" s="204">
        <f>ROUND(I314*H314,2)</f>
        <v>0</v>
      </c>
      <c r="BL314" s="18" t="s">
        <v>350</v>
      </c>
      <c r="BM314" s="203" t="s">
        <v>2322</v>
      </c>
    </row>
    <row r="315" spans="1:65" s="2" customFormat="1" ht="19.5">
      <c r="A315" s="35"/>
      <c r="B315" s="36"/>
      <c r="C315" s="37"/>
      <c r="D315" s="205" t="s">
        <v>159</v>
      </c>
      <c r="E315" s="37"/>
      <c r="F315" s="206" t="s">
        <v>2323</v>
      </c>
      <c r="G315" s="37"/>
      <c r="H315" s="37"/>
      <c r="I315" s="207"/>
      <c r="J315" s="37"/>
      <c r="K315" s="37"/>
      <c r="L315" s="40"/>
      <c r="M315" s="208"/>
      <c r="N315" s="209"/>
      <c r="O315" s="72"/>
      <c r="P315" s="72"/>
      <c r="Q315" s="72"/>
      <c r="R315" s="72"/>
      <c r="S315" s="72"/>
      <c r="T315" s="73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159</v>
      </c>
      <c r="AU315" s="18" t="s">
        <v>85</v>
      </c>
    </row>
    <row r="316" spans="1:65" s="2" customFormat="1" ht="16.5" customHeight="1">
      <c r="A316" s="35"/>
      <c r="B316" s="36"/>
      <c r="C316" s="192" t="s">
        <v>760</v>
      </c>
      <c r="D316" s="192" t="s">
        <v>152</v>
      </c>
      <c r="E316" s="193" t="s">
        <v>2324</v>
      </c>
      <c r="F316" s="194" t="s">
        <v>2325</v>
      </c>
      <c r="G316" s="195" t="s">
        <v>2156</v>
      </c>
      <c r="H316" s="196">
        <v>1</v>
      </c>
      <c r="I316" s="197"/>
      <c r="J316" s="198">
        <f>ROUND(I316*H316,2)</f>
        <v>0</v>
      </c>
      <c r="K316" s="194" t="s">
        <v>156</v>
      </c>
      <c r="L316" s="40"/>
      <c r="M316" s="199" t="s">
        <v>1</v>
      </c>
      <c r="N316" s="200" t="s">
        <v>41</v>
      </c>
      <c r="O316" s="72"/>
      <c r="P316" s="201">
        <f>O316*H316</f>
        <v>0</v>
      </c>
      <c r="Q316" s="201">
        <v>6.4000000000000005E-4</v>
      </c>
      <c r="R316" s="201">
        <f>Q316*H316</f>
        <v>6.4000000000000005E-4</v>
      </c>
      <c r="S316" s="201">
        <v>0</v>
      </c>
      <c r="T316" s="202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03" t="s">
        <v>350</v>
      </c>
      <c r="AT316" s="203" t="s">
        <v>152</v>
      </c>
      <c r="AU316" s="203" t="s">
        <v>85</v>
      </c>
      <c r="AY316" s="18" t="s">
        <v>150</v>
      </c>
      <c r="BE316" s="204">
        <f>IF(N316="základní",J316,0)</f>
        <v>0</v>
      </c>
      <c r="BF316" s="204">
        <f>IF(N316="snížená",J316,0)</f>
        <v>0</v>
      </c>
      <c r="BG316" s="204">
        <f>IF(N316="zákl. přenesená",J316,0)</f>
        <v>0</v>
      </c>
      <c r="BH316" s="204">
        <f>IF(N316="sníž. přenesená",J316,0)</f>
        <v>0</v>
      </c>
      <c r="BI316" s="204">
        <f>IF(N316="nulová",J316,0)</f>
        <v>0</v>
      </c>
      <c r="BJ316" s="18" t="s">
        <v>83</v>
      </c>
      <c r="BK316" s="204">
        <f>ROUND(I316*H316,2)</f>
        <v>0</v>
      </c>
      <c r="BL316" s="18" t="s">
        <v>350</v>
      </c>
      <c r="BM316" s="203" t="s">
        <v>2326</v>
      </c>
    </row>
    <row r="317" spans="1:65" s="2" customFormat="1">
      <c r="A317" s="35"/>
      <c r="B317" s="36"/>
      <c r="C317" s="37"/>
      <c r="D317" s="205" t="s">
        <v>159</v>
      </c>
      <c r="E317" s="37"/>
      <c r="F317" s="206" t="s">
        <v>2327</v>
      </c>
      <c r="G317" s="37"/>
      <c r="H317" s="37"/>
      <c r="I317" s="207"/>
      <c r="J317" s="37"/>
      <c r="K317" s="37"/>
      <c r="L317" s="40"/>
      <c r="M317" s="208"/>
      <c r="N317" s="209"/>
      <c r="O317" s="72"/>
      <c r="P317" s="72"/>
      <c r="Q317" s="72"/>
      <c r="R317" s="72"/>
      <c r="S317" s="72"/>
      <c r="T317" s="73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159</v>
      </c>
      <c r="AU317" s="18" t="s">
        <v>85</v>
      </c>
    </row>
    <row r="318" spans="1:65" s="2" customFormat="1" ht="16.5" customHeight="1">
      <c r="A318" s="35"/>
      <c r="B318" s="36"/>
      <c r="C318" s="246" t="s">
        <v>765</v>
      </c>
      <c r="D318" s="246" t="s">
        <v>289</v>
      </c>
      <c r="E318" s="247" t="s">
        <v>2328</v>
      </c>
      <c r="F318" s="248" t="s">
        <v>2329</v>
      </c>
      <c r="G318" s="249" t="s">
        <v>490</v>
      </c>
      <c r="H318" s="250">
        <v>1</v>
      </c>
      <c r="I318" s="251"/>
      <c r="J318" s="252">
        <f>ROUND(I318*H318,2)</f>
        <v>0</v>
      </c>
      <c r="K318" s="248" t="s">
        <v>156</v>
      </c>
      <c r="L318" s="253"/>
      <c r="M318" s="254" t="s">
        <v>1</v>
      </c>
      <c r="N318" s="255" t="s">
        <v>41</v>
      </c>
      <c r="O318" s="72"/>
      <c r="P318" s="201">
        <f>O318*H318</f>
        <v>0</v>
      </c>
      <c r="Q318" s="201">
        <v>1.4E-2</v>
      </c>
      <c r="R318" s="201">
        <f>Q318*H318</f>
        <v>1.4E-2</v>
      </c>
      <c r="S318" s="201">
        <v>0</v>
      </c>
      <c r="T318" s="202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03" t="s">
        <v>475</v>
      </c>
      <c r="AT318" s="203" t="s">
        <v>289</v>
      </c>
      <c r="AU318" s="203" t="s">
        <v>85</v>
      </c>
      <c r="AY318" s="18" t="s">
        <v>150</v>
      </c>
      <c r="BE318" s="204">
        <f>IF(N318="základní",J318,0)</f>
        <v>0</v>
      </c>
      <c r="BF318" s="204">
        <f>IF(N318="snížená",J318,0)</f>
        <v>0</v>
      </c>
      <c r="BG318" s="204">
        <f>IF(N318="zákl. přenesená",J318,0)</f>
        <v>0</v>
      </c>
      <c r="BH318" s="204">
        <f>IF(N318="sníž. přenesená",J318,0)</f>
        <v>0</v>
      </c>
      <c r="BI318" s="204">
        <f>IF(N318="nulová",J318,0)</f>
        <v>0</v>
      </c>
      <c r="BJ318" s="18" t="s">
        <v>83</v>
      </c>
      <c r="BK318" s="204">
        <f>ROUND(I318*H318,2)</f>
        <v>0</v>
      </c>
      <c r="BL318" s="18" t="s">
        <v>350</v>
      </c>
      <c r="BM318" s="203" t="s">
        <v>2330</v>
      </c>
    </row>
    <row r="319" spans="1:65" s="2" customFormat="1">
      <c r="A319" s="35"/>
      <c r="B319" s="36"/>
      <c r="C319" s="37"/>
      <c r="D319" s="205" t="s">
        <v>159</v>
      </c>
      <c r="E319" s="37"/>
      <c r="F319" s="206" t="s">
        <v>2329</v>
      </c>
      <c r="G319" s="37"/>
      <c r="H319" s="37"/>
      <c r="I319" s="207"/>
      <c r="J319" s="37"/>
      <c r="K319" s="37"/>
      <c r="L319" s="40"/>
      <c r="M319" s="208"/>
      <c r="N319" s="209"/>
      <c r="O319" s="72"/>
      <c r="P319" s="72"/>
      <c r="Q319" s="72"/>
      <c r="R319" s="72"/>
      <c r="S319" s="72"/>
      <c r="T319" s="73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159</v>
      </c>
      <c r="AU319" s="18" t="s">
        <v>85</v>
      </c>
    </row>
    <row r="320" spans="1:65" s="2" customFormat="1" ht="21.75" customHeight="1">
      <c r="A320" s="35"/>
      <c r="B320" s="36"/>
      <c r="C320" s="192" t="s">
        <v>771</v>
      </c>
      <c r="D320" s="192" t="s">
        <v>152</v>
      </c>
      <c r="E320" s="193" t="s">
        <v>2331</v>
      </c>
      <c r="F320" s="194" t="s">
        <v>2332</v>
      </c>
      <c r="G320" s="195" t="s">
        <v>2156</v>
      </c>
      <c r="H320" s="196">
        <v>6</v>
      </c>
      <c r="I320" s="197"/>
      <c r="J320" s="198">
        <f>ROUND(I320*H320,2)</f>
        <v>0</v>
      </c>
      <c r="K320" s="194" t="s">
        <v>156</v>
      </c>
      <c r="L320" s="40"/>
      <c r="M320" s="199" t="s">
        <v>1</v>
      </c>
      <c r="N320" s="200" t="s">
        <v>41</v>
      </c>
      <c r="O320" s="72"/>
      <c r="P320" s="201">
        <f>O320*H320</f>
        <v>0</v>
      </c>
      <c r="Q320" s="201">
        <v>0</v>
      </c>
      <c r="R320" s="201">
        <f>Q320*H320</f>
        <v>0</v>
      </c>
      <c r="S320" s="201">
        <v>0.155</v>
      </c>
      <c r="T320" s="202">
        <f>S320*H320</f>
        <v>0.92999999999999994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03" t="s">
        <v>350</v>
      </c>
      <c r="AT320" s="203" t="s">
        <v>152</v>
      </c>
      <c r="AU320" s="203" t="s">
        <v>85</v>
      </c>
      <c r="AY320" s="18" t="s">
        <v>150</v>
      </c>
      <c r="BE320" s="204">
        <f>IF(N320="základní",J320,0)</f>
        <v>0</v>
      </c>
      <c r="BF320" s="204">
        <f>IF(N320="snížená",J320,0)</f>
        <v>0</v>
      </c>
      <c r="BG320" s="204">
        <f>IF(N320="zákl. přenesená",J320,0)</f>
        <v>0</v>
      </c>
      <c r="BH320" s="204">
        <f>IF(N320="sníž. přenesená",J320,0)</f>
        <v>0</v>
      </c>
      <c r="BI320" s="204">
        <f>IF(N320="nulová",J320,0)</f>
        <v>0</v>
      </c>
      <c r="BJ320" s="18" t="s">
        <v>83</v>
      </c>
      <c r="BK320" s="204">
        <f>ROUND(I320*H320,2)</f>
        <v>0</v>
      </c>
      <c r="BL320" s="18" t="s">
        <v>350</v>
      </c>
      <c r="BM320" s="203" t="s">
        <v>2333</v>
      </c>
    </row>
    <row r="321" spans="1:65" s="2" customFormat="1" ht="19.5">
      <c r="A321" s="35"/>
      <c r="B321" s="36"/>
      <c r="C321" s="37"/>
      <c r="D321" s="205" t="s">
        <v>159</v>
      </c>
      <c r="E321" s="37"/>
      <c r="F321" s="206" t="s">
        <v>2334</v>
      </c>
      <c r="G321" s="37"/>
      <c r="H321" s="37"/>
      <c r="I321" s="207"/>
      <c r="J321" s="37"/>
      <c r="K321" s="37"/>
      <c r="L321" s="40"/>
      <c r="M321" s="208"/>
      <c r="N321" s="209"/>
      <c r="O321" s="72"/>
      <c r="P321" s="72"/>
      <c r="Q321" s="72"/>
      <c r="R321" s="72"/>
      <c r="S321" s="72"/>
      <c r="T321" s="73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159</v>
      </c>
      <c r="AU321" s="18" t="s">
        <v>85</v>
      </c>
    </row>
    <row r="322" spans="1:65" s="2" customFormat="1" ht="24.2" customHeight="1">
      <c r="A322" s="35"/>
      <c r="B322" s="36"/>
      <c r="C322" s="192" t="s">
        <v>777</v>
      </c>
      <c r="D322" s="192" t="s">
        <v>152</v>
      </c>
      <c r="E322" s="193" t="s">
        <v>2335</v>
      </c>
      <c r="F322" s="194" t="s">
        <v>2336</v>
      </c>
      <c r="G322" s="195" t="s">
        <v>2156</v>
      </c>
      <c r="H322" s="196">
        <v>4</v>
      </c>
      <c r="I322" s="197"/>
      <c r="J322" s="198">
        <f>ROUND(I322*H322,2)</f>
        <v>0</v>
      </c>
      <c r="K322" s="194" t="s">
        <v>156</v>
      </c>
      <c r="L322" s="40"/>
      <c r="M322" s="199" t="s">
        <v>1</v>
      </c>
      <c r="N322" s="200" t="s">
        <v>41</v>
      </c>
      <c r="O322" s="72"/>
      <c r="P322" s="201">
        <f>O322*H322</f>
        <v>0</v>
      </c>
      <c r="Q322" s="201">
        <v>1.0659999999999999E-2</v>
      </c>
      <c r="R322" s="201">
        <f>Q322*H322</f>
        <v>4.2639999999999997E-2</v>
      </c>
      <c r="S322" s="201">
        <v>0</v>
      </c>
      <c r="T322" s="202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3" t="s">
        <v>350</v>
      </c>
      <c r="AT322" s="203" t="s">
        <v>152</v>
      </c>
      <c r="AU322" s="203" t="s">
        <v>85</v>
      </c>
      <c r="AY322" s="18" t="s">
        <v>150</v>
      </c>
      <c r="BE322" s="204">
        <f>IF(N322="základní",J322,0)</f>
        <v>0</v>
      </c>
      <c r="BF322" s="204">
        <f>IF(N322="snížená",J322,0)</f>
        <v>0</v>
      </c>
      <c r="BG322" s="204">
        <f>IF(N322="zákl. přenesená",J322,0)</f>
        <v>0</v>
      </c>
      <c r="BH322" s="204">
        <f>IF(N322="sníž. přenesená",J322,0)</f>
        <v>0</v>
      </c>
      <c r="BI322" s="204">
        <f>IF(N322="nulová",J322,0)</f>
        <v>0</v>
      </c>
      <c r="BJ322" s="18" t="s">
        <v>83</v>
      </c>
      <c r="BK322" s="204">
        <f>ROUND(I322*H322,2)</f>
        <v>0</v>
      </c>
      <c r="BL322" s="18" t="s">
        <v>350</v>
      </c>
      <c r="BM322" s="203" t="s">
        <v>2337</v>
      </c>
    </row>
    <row r="323" spans="1:65" s="2" customFormat="1" ht="19.5">
      <c r="A323" s="35"/>
      <c r="B323" s="36"/>
      <c r="C323" s="37"/>
      <c r="D323" s="205" t="s">
        <v>159</v>
      </c>
      <c r="E323" s="37"/>
      <c r="F323" s="206" t="s">
        <v>2338</v>
      </c>
      <c r="G323" s="37"/>
      <c r="H323" s="37"/>
      <c r="I323" s="207"/>
      <c r="J323" s="37"/>
      <c r="K323" s="37"/>
      <c r="L323" s="40"/>
      <c r="M323" s="208"/>
      <c r="N323" s="209"/>
      <c r="O323" s="72"/>
      <c r="P323" s="72"/>
      <c r="Q323" s="72"/>
      <c r="R323" s="72"/>
      <c r="S323" s="72"/>
      <c r="T323" s="73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159</v>
      </c>
      <c r="AU323" s="18" t="s">
        <v>85</v>
      </c>
    </row>
    <row r="324" spans="1:65" s="2" customFormat="1" ht="24.2" customHeight="1">
      <c r="A324" s="35"/>
      <c r="B324" s="36"/>
      <c r="C324" s="192" t="s">
        <v>784</v>
      </c>
      <c r="D324" s="192" t="s">
        <v>152</v>
      </c>
      <c r="E324" s="193" t="s">
        <v>2339</v>
      </c>
      <c r="F324" s="194" t="s">
        <v>2340</v>
      </c>
      <c r="G324" s="195" t="s">
        <v>2156</v>
      </c>
      <c r="H324" s="196">
        <v>2</v>
      </c>
      <c r="I324" s="197"/>
      <c r="J324" s="198">
        <f>ROUND(I324*H324,2)</f>
        <v>0</v>
      </c>
      <c r="K324" s="194" t="s">
        <v>156</v>
      </c>
      <c r="L324" s="40"/>
      <c r="M324" s="199" t="s">
        <v>1</v>
      </c>
      <c r="N324" s="200" t="s">
        <v>41</v>
      </c>
      <c r="O324" s="72"/>
      <c r="P324" s="201">
        <f>O324*H324</f>
        <v>0</v>
      </c>
      <c r="Q324" s="201">
        <v>5.534E-2</v>
      </c>
      <c r="R324" s="201">
        <f>Q324*H324</f>
        <v>0.11068</v>
      </c>
      <c r="S324" s="201">
        <v>0</v>
      </c>
      <c r="T324" s="202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3" t="s">
        <v>350</v>
      </c>
      <c r="AT324" s="203" t="s">
        <v>152</v>
      </c>
      <c r="AU324" s="203" t="s">
        <v>85</v>
      </c>
      <c r="AY324" s="18" t="s">
        <v>150</v>
      </c>
      <c r="BE324" s="204">
        <f>IF(N324="základní",J324,0)</f>
        <v>0</v>
      </c>
      <c r="BF324" s="204">
        <f>IF(N324="snížená",J324,0)</f>
        <v>0</v>
      </c>
      <c r="BG324" s="204">
        <f>IF(N324="zákl. přenesená",J324,0)</f>
        <v>0</v>
      </c>
      <c r="BH324" s="204">
        <f>IF(N324="sníž. přenesená",J324,0)</f>
        <v>0</v>
      </c>
      <c r="BI324" s="204">
        <f>IF(N324="nulová",J324,0)</f>
        <v>0</v>
      </c>
      <c r="BJ324" s="18" t="s">
        <v>83</v>
      </c>
      <c r="BK324" s="204">
        <f>ROUND(I324*H324,2)</f>
        <v>0</v>
      </c>
      <c r="BL324" s="18" t="s">
        <v>350</v>
      </c>
      <c r="BM324" s="203" t="s">
        <v>2341</v>
      </c>
    </row>
    <row r="325" spans="1:65" s="2" customFormat="1" ht="29.25">
      <c r="A325" s="35"/>
      <c r="B325" s="36"/>
      <c r="C325" s="37"/>
      <c r="D325" s="205" t="s">
        <v>159</v>
      </c>
      <c r="E325" s="37"/>
      <c r="F325" s="206" t="s">
        <v>2342</v>
      </c>
      <c r="G325" s="37"/>
      <c r="H325" s="37"/>
      <c r="I325" s="207"/>
      <c r="J325" s="37"/>
      <c r="K325" s="37"/>
      <c r="L325" s="40"/>
      <c r="M325" s="208"/>
      <c r="N325" s="209"/>
      <c r="O325" s="72"/>
      <c r="P325" s="72"/>
      <c r="Q325" s="72"/>
      <c r="R325" s="72"/>
      <c r="S325" s="72"/>
      <c r="T325" s="73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159</v>
      </c>
      <c r="AU325" s="18" t="s">
        <v>85</v>
      </c>
    </row>
    <row r="326" spans="1:65" s="2" customFormat="1" ht="33" customHeight="1">
      <c r="A326" s="35"/>
      <c r="B326" s="36"/>
      <c r="C326" s="192" t="s">
        <v>793</v>
      </c>
      <c r="D326" s="192" t="s">
        <v>152</v>
      </c>
      <c r="E326" s="193" t="s">
        <v>2343</v>
      </c>
      <c r="F326" s="194" t="s">
        <v>2344</v>
      </c>
      <c r="G326" s="195" t="s">
        <v>171</v>
      </c>
      <c r="H326" s="196">
        <v>1.5940000000000001</v>
      </c>
      <c r="I326" s="197"/>
      <c r="J326" s="198">
        <f>ROUND(I326*H326,2)</f>
        <v>0</v>
      </c>
      <c r="K326" s="194" t="s">
        <v>156</v>
      </c>
      <c r="L326" s="40"/>
      <c r="M326" s="199" t="s">
        <v>1</v>
      </c>
      <c r="N326" s="200" t="s">
        <v>41</v>
      </c>
      <c r="O326" s="72"/>
      <c r="P326" s="201">
        <f>O326*H326</f>
        <v>0</v>
      </c>
      <c r="Q326" s="201">
        <v>0</v>
      </c>
      <c r="R326" s="201">
        <f>Q326*H326</f>
        <v>0</v>
      </c>
      <c r="S326" s="201">
        <v>0</v>
      </c>
      <c r="T326" s="202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03" t="s">
        <v>350</v>
      </c>
      <c r="AT326" s="203" t="s">
        <v>152</v>
      </c>
      <c r="AU326" s="203" t="s">
        <v>85</v>
      </c>
      <c r="AY326" s="18" t="s">
        <v>150</v>
      </c>
      <c r="BE326" s="204">
        <f>IF(N326="základní",J326,0)</f>
        <v>0</v>
      </c>
      <c r="BF326" s="204">
        <f>IF(N326="snížená",J326,0)</f>
        <v>0</v>
      </c>
      <c r="BG326" s="204">
        <f>IF(N326="zákl. přenesená",J326,0)</f>
        <v>0</v>
      </c>
      <c r="BH326" s="204">
        <f>IF(N326="sníž. přenesená",J326,0)</f>
        <v>0</v>
      </c>
      <c r="BI326" s="204">
        <f>IF(N326="nulová",J326,0)</f>
        <v>0</v>
      </c>
      <c r="BJ326" s="18" t="s">
        <v>83</v>
      </c>
      <c r="BK326" s="204">
        <f>ROUND(I326*H326,2)</f>
        <v>0</v>
      </c>
      <c r="BL326" s="18" t="s">
        <v>350</v>
      </c>
      <c r="BM326" s="203" t="s">
        <v>2345</v>
      </c>
    </row>
    <row r="327" spans="1:65" s="2" customFormat="1" ht="29.25">
      <c r="A327" s="35"/>
      <c r="B327" s="36"/>
      <c r="C327" s="37"/>
      <c r="D327" s="205" t="s">
        <v>159</v>
      </c>
      <c r="E327" s="37"/>
      <c r="F327" s="206" t="s">
        <v>2346</v>
      </c>
      <c r="G327" s="37"/>
      <c r="H327" s="37"/>
      <c r="I327" s="207"/>
      <c r="J327" s="37"/>
      <c r="K327" s="37"/>
      <c r="L327" s="40"/>
      <c r="M327" s="208"/>
      <c r="N327" s="209"/>
      <c r="O327" s="72"/>
      <c r="P327" s="72"/>
      <c r="Q327" s="72"/>
      <c r="R327" s="72"/>
      <c r="S327" s="72"/>
      <c r="T327" s="73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159</v>
      </c>
      <c r="AU327" s="18" t="s">
        <v>85</v>
      </c>
    </row>
    <row r="328" spans="1:65" s="2" customFormat="1" ht="24.2" customHeight="1">
      <c r="A328" s="35"/>
      <c r="B328" s="36"/>
      <c r="C328" s="192" t="s">
        <v>856</v>
      </c>
      <c r="D328" s="192" t="s">
        <v>152</v>
      </c>
      <c r="E328" s="193" t="s">
        <v>2347</v>
      </c>
      <c r="F328" s="194" t="s">
        <v>2348</v>
      </c>
      <c r="G328" s="195" t="s">
        <v>2156</v>
      </c>
      <c r="H328" s="196">
        <v>1</v>
      </c>
      <c r="I328" s="197"/>
      <c r="J328" s="198">
        <f>ROUND(I328*H328,2)</f>
        <v>0</v>
      </c>
      <c r="K328" s="194" t="s">
        <v>156</v>
      </c>
      <c r="L328" s="40"/>
      <c r="M328" s="199" t="s">
        <v>1</v>
      </c>
      <c r="N328" s="200" t="s">
        <v>41</v>
      </c>
      <c r="O328" s="72"/>
      <c r="P328" s="201">
        <f>O328*H328</f>
        <v>0</v>
      </c>
      <c r="Q328" s="201">
        <v>6.6400000000000001E-3</v>
      </c>
      <c r="R328" s="201">
        <f>Q328*H328</f>
        <v>6.6400000000000001E-3</v>
      </c>
      <c r="S328" s="201">
        <v>0</v>
      </c>
      <c r="T328" s="202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3" t="s">
        <v>350</v>
      </c>
      <c r="AT328" s="203" t="s">
        <v>152</v>
      </c>
      <c r="AU328" s="203" t="s">
        <v>85</v>
      </c>
      <c r="AY328" s="18" t="s">
        <v>150</v>
      </c>
      <c r="BE328" s="204">
        <f>IF(N328="základní",J328,0)</f>
        <v>0</v>
      </c>
      <c r="BF328" s="204">
        <f>IF(N328="snížená",J328,0)</f>
        <v>0</v>
      </c>
      <c r="BG328" s="204">
        <f>IF(N328="zákl. přenesená",J328,0)</f>
        <v>0</v>
      </c>
      <c r="BH328" s="204">
        <f>IF(N328="sníž. přenesená",J328,0)</f>
        <v>0</v>
      </c>
      <c r="BI328" s="204">
        <f>IF(N328="nulová",J328,0)</f>
        <v>0</v>
      </c>
      <c r="BJ328" s="18" t="s">
        <v>83</v>
      </c>
      <c r="BK328" s="204">
        <f>ROUND(I328*H328,2)</f>
        <v>0</v>
      </c>
      <c r="BL328" s="18" t="s">
        <v>350</v>
      </c>
      <c r="BM328" s="203" t="s">
        <v>2349</v>
      </c>
    </row>
    <row r="329" spans="1:65" s="2" customFormat="1" ht="19.5">
      <c r="A329" s="35"/>
      <c r="B329" s="36"/>
      <c r="C329" s="37"/>
      <c r="D329" s="205" t="s">
        <v>159</v>
      </c>
      <c r="E329" s="37"/>
      <c r="F329" s="206" t="s">
        <v>2350</v>
      </c>
      <c r="G329" s="37"/>
      <c r="H329" s="37"/>
      <c r="I329" s="207"/>
      <c r="J329" s="37"/>
      <c r="K329" s="37"/>
      <c r="L329" s="40"/>
      <c r="M329" s="208"/>
      <c r="N329" s="209"/>
      <c r="O329" s="72"/>
      <c r="P329" s="72"/>
      <c r="Q329" s="72"/>
      <c r="R329" s="72"/>
      <c r="S329" s="72"/>
      <c r="T329" s="73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159</v>
      </c>
      <c r="AU329" s="18" t="s">
        <v>85</v>
      </c>
    </row>
    <row r="330" spans="1:65" s="2" customFormat="1" ht="16.5" customHeight="1">
      <c r="A330" s="35"/>
      <c r="B330" s="36"/>
      <c r="C330" s="246" t="s">
        <v>513</v>
      </c>
      <c r="D330" s="246" t="s">
        <v>289</v>
      </c>
      <c r="E330" s="247" t="s">
        <v>2351</v>
      </c>
      <c r="F330" s="248" t="s">
        <v>2352</v>
      </c>
      <c r="G330" s="249" t="s">
        <v>490</v>
      </c>
      <c r="H330" s="250">
        <v>1</v>
      </c>
      <c r="I330" s="251"/>
      <c r="J330" s="252">
        <f>ROUND(I330*H330,2)</f>
        <v>0</v>
      </c>
      <c r="K330" s="248" t="s">
        <v>156</v>
      </c>
      <c r="L330" s="253"/>
      <c r="M330" s="254" t="s">
        <v>1</v>
      </c>
      <c r="N330" s="255" t="s">
        <v>41</v>
      </c>
      <c r="O330" s="72"/>
      <c r="P330" s="201">
        <f>O330*H330</f>
        <v>0</v>
      </c>
      <c r="Q330" s="201">
        <v>0.15</v>
      </c>
      <c r="R330" s="201">
        <f>Q330*H330</f>
        <v>0.15</v>
      </c>
      <c r="S330" s="201">
        <v>0</v>
      </c>
      <c r="T330" s="202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3" t="s">
        <v>475</v>
      </c>
      <c r="AT330" s="203" t="s">
        <v>289</v>
      </c>
      <c r="AU330" s="203" t="s">
        <v>85</v>
      </c>
      <c r="AY330" s="18" t="s">
        <v>150</v>
      </c>
      <c r="BE330" s="204">
        <f>IF(N330="základní",J330,0)</f>
        <v>0</v>
      </c>
      <c r="BF330" s="204">
        <f>IF(N330="snížená",J330,0)</f>
        <v>0</v>
      </c>
      <c r="BG330" s="204">
        <f>IF(N330="zákl. přenesená",J330,0)</f>
        <v>0</v>
      </c>
      <c r="BH330" s="204">
        <f>IF(N330="sníž. přenesená",J330,0)</f>
        <v>0</v>
      </c>
      <c r="BI330" s="204">
        <f>IF(N330="nulová",J330,0)</f>
        <v>0</v>
      </c>
      <c r="BJ330" s="18" t="s">
        <v>83</v>
      </c>
      <c r="BK330" s="204">
        <f>ROUND(I330*H330,2)</f>
        <v>0</v>
      </c>
      <c r="BL330" s="18" t="s">
        <v>350</v>
      </c>
      <c r="BM330" s="203" t="s">
        <v>2353</v>
      </c>
    </row>
    <row r="331" spans="1:65" s="2" customFormat="1">
      <c r="A331" s="35"/>
      <c r="B331" s="36"/>
      <c r="C331" s="37"/>
      <c r="D331" s="205" t="s">
        <v>159</v>
      </c>
      <c r="E331" s="37"/>
      <c r="F331" s="206" t="s">
        <v>2352</v>
      </c>
      <c r="G331" s="37"/>
      <c r="H331" s="37"/>
      <c r="I331" s="207"/>
      <c r="J331" s="37"/>
      <c r="K331" s="37"/>
      <c r="L331" s="40"/>
      <c r="M331" s="208"/>
      <c r="N331" s="209"/>
      <c r="O331" s="72"/>
      <c r="P331" s="72"/>
      <c r="Q331" s="72"/>
      <c r="R331" s="72"/>
      <c r="S331" s="72"/>
      <c r="T331" s="73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159</v>
      </c>
      <c r="AU331" s="18" t="s">
        <v>85</v>
      </c>
    </row>
    <row r="332" spans="1:65" s="2" customFormat="1" ht="16.5" customHeight="1">
      <c r="A332" s="35"/>
      <c r="B332" s="36"/>
      <c r="C332" s="192" t="s">
        <v>598</v>
      </c>
      <c r="D332" s="192" t="s">
        <v>152</v>
      </c>
      <c r="E332" s="193" t="s">
        <v>2354</v>
      </c>
      <c r="F332" s="194" t="s">
        <v>2355</v>
      </c>
      <c r="G332" s="195" t="s">
        <v>2156</v>
      </c>
      <c r="H332" s="196">
        <v>1</v>
      </c>
      <c r="I332" s="197"/>
      <c r="J332" s="198">
        <f>ROUND(I332*H332,2)</f>
        <v>0</v>
      </c>
      <c r="K332" s="194" t="s">
        <v>156</v>
      </c>
      <c r="L332" s="40"/>
      <c r="M332" s="199" t="s">
        <v>1</v>
      </c>
      <c r="N332" s="200" t="s">
        <v>41</v>
      </c>
      <c r="O332" s="72"/>
      <c r="P332" s="201">
        <f>O332*H332</f>
        <v>0</v>
      </c>
      <c r="Q332" s="201">
        <v>0</v>
      </c>
      <c r="R332" s="201">
        <f>Q332*H332</f>
        <v>0</v>
      </c>
      <c r="S332" s="201">
        <v>1.9300000000000001E-2</v>
      </c>
      <c r="T332" s="202">
        <f>S332*H332</f>
        <v>1.9300000000000001E-2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3" t="s">
        <v>350</v>
      </c>
      <c r="AT332" s="203" t="s">
        <v>152</v>
      </c>
      <c r="AU332" s="203" t="s">
        <v>85</v>
      </c>
      <c r="AY332" s="18" t="s">
        <v>150</v>
      </c>
      <c r="BE332" s="204">
        <f>IF(N332="základní",J332,0)</f>
        <v>0</v>
      </c>
      <c r="BF332" s="204">
        <f>IF(N332="snížená",J332,0)</f>
        <v>0</v>
      </c>
      <c r="BG332" s="204">
        <f>IF(N332="zákl. přenesená",J332,0)</f>
        <v>0</v>
      </c>
      <c r="BH332" s="204">
        <f>IF(N332="sníž. přenesená",J332,0)</f>
        <v>0</v>
      </c>
      <c r="BI332" s="204">
        <f>IF(N332="nulová",J332,0)</f>
        <v>0</v>
      </c>
      <c r="BJ332" s="18" t="s">
        <v>83</v>
      </c>
      <c r="BK332" s="204">
        <f>ROUND(I332*H332,2)</f>
        <v>0</v>
      </c>
      <c r="BL332" s="18" t="s">
        <v>350</v>
      </c>
      <c r="BM332" s="203" t="s">
        <v>2356</v>
      </c>
    </row>
    <row r="333" spans="1:65" s="2" customFormat="1">
      <c r="A333" s="35"/>
      <c r="B333" s="36"/>
      <c r="C333" s="37"/>
      <c r="D333" s="205" t="s">
        <v>159</v>
      </c>
      <c r="E333" s="37"/>
      <c r="F333" s="206" t="s">
        <v>2355</v>
      </c>
      <c r="G333" s="37"/>
      <c r="H333" s="37"/>
      <c r="I333" s="207"/>
      <c r="J333" s="37"/>
      <c r="K333" s="37"/>
      <c r="L333" s="40"/>
      <c r="M333" s="208"/>
      <c r="N333" s="209"/>
      <c r="O333" s="72"/>
      <c r="P333" s="72"/>
      <c r="Q333" s="72"/>
      <c r="R333" s="72"/>
      <c r="S333" s="72"/>
      <c r="T333" s="73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159</v>
      </c>
      <c r="AU333" s="18" t="s">
        <v>85</v>
      </c>
    </row>
    <row r="334" spans="1:65" s="2" customFormat="1" ht="16.5" customHeight="1">
      <c r="A334" s="35"/>
      <c r="B334" s="36"/>
      <c r="C334" s="192" t="s">
        <v>798</v>
      </c>
      <c r="D334" s="192" t="s">
        <v>152</v>
      </c>
      <c r="E334" s="193" t="s">
        <v>2357</v>
      </c>
      <c r="F334" s="194" t="s">
        <v>2358</v>
      </c>
      <c r="G334" s="195" t="s">
        <v>2156</v>
      </c>
      <c r="H334" s="196">
        <v>3</v>
      </c>
      <c r="I334" s="197"/>
      <c r="J334" s="198">
        <f>ROUND(I334*H334,2)</f>
        <v>0</v>
      </c>
      <c r="K334" s="194" t="s">
        <v>156</v>
      </c>
      <c r="L334" s="40"/>
      <c r="M334" s="199" t="s">
        <v>1</v>
      </c>
      <c r="N334" s="200" t="s">
        <v>41</v>
      </c>
      <c r="O334" s="72"/>
      <c r="P334" s="201">
        <f>O334*H334</f>
        <v>0</v>
      </c>
      <c r="Q334" s="201">
        <v>9.0000000000000006E-5</v>
      </c>
      <c r="R334" s="201">
        <f>Q334*H334</f>
        <v>2.7E-4</v>
      </c>
      <c r="S334" s="201">
        <v>0</v>
      </c>
      <c r="T334" s="202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3" t="s">
        <v>350</v>
      </c>
      <c r="AT334" s="203" t="s">
        <v>152</v>
      </c>
      <c r="AU334" s="203" t="s">
        <v>85</v>
      </c>
      <c r="AY334" s="18" t="s">
        <v>150</v>
      </c>
      <c r="BE334" s="204">
        <f>IF(N334="základní",J334,0)</f>
        <v>0</v>
      </c>
      <c r="BF334" s="204">
        <f>IF(N334="snížená",J334,0)</f>
        <v>0</v>
      </c>
      <c r="BG334" s="204">
        <f>IF(N334="zákl. přenesená",J334,0)</f>
        <v>0</v>
      </c>
      <c r="BH334" s="204">
        <f>IF(N334="sníž. přenesená",J334,0)</f>
        <v>0</v>
      </c>
      <c r="BI334" s="204">
        <f>IF(N334="nulová",J334,0)</f>
        <v>0</v>
      </c>
      <c r="BJ334" s="18" t="s">
        <v>83</v>
      </c>
      <c r="BK334" s="204">
        <f>ROUND(I334*H334,2)</f>
        <v>0</v>
      </c>
      <c r="BL334" s="18" t="s">
        <v>350</v>
      </c>
      <c r="BM334" s="203" t="s">
        <v>2359</v>
      </c>
    </row>
    <row r="335" spans="1:65" s="2" customFormat="1">
      <c r="A335" s="35"/>
      <c r="B335" s="36"/>
      <c r="C335" s="37"/>
      <c r="D335" s="205" t="s">
        <v>159</v>
      </c>
      <c r="E335" s="37"/>
      <c r="F335" s="206" t="s">
        <v>2360</v>
      </c>
      <c r="G335" s="37"/>
      <c r="H335" s="37"/>
      <c r="I335" s="207"/>
      <c r="J335" s="37"/>
      <c r="K335" s="37"/>
      <c r="L335" s="40"/>
      <c r="M335" s="208"/>
      <c r="N335" s="209"/>
      <c r="O335" s="72"/>
      <c r="P335" s="72"/>
      <c r="Q335" s="72"/>
      <c r="R335" s="72"/>
      <c r="S335" s="72"/>
      <c r="T335" s="73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159</v>
      </c>
      <c r="AU335" s="18" t="s">
        <v>85</v>
      </c>
    </row>
    <row r="336" spans="1:65" s="2" customFormat="1" ht="24.2" customHeight="1">
      <c r="A336" s="35"/>
      <c r="B336" s="36"/>
      <c r="C336" s="246" t="s">
        <v>803</v>
      </c>
      <c r="D336" s="246" t="s">
        <v>289</v>
      </c>
      <c r="E336" s="247" t="s">
        <v>2361</v>
      </c>
      <c r="F336" s="248" t="s">
        <v>2362</v>
      </c>
      <c r="G336" s="249" t="s">
        <v>490</v>
      </c>
      <c r="H336" s="250">
        <v>3</v>
      </c>
      <c r="I336" s="251"/>
      <c r="J336" s="252">
        <f>ROUND(I336*H336,2)</f>
        <v>0</v>
      </c>
      <c r="K336" s="248" t="s">
        <v>156</v>
      </c>
      <c r="L336" s="253"/>
      <c r="M336" s="254" t="s">
        <v>1</v>
      </c>
      <c r="N336" s="255" t="s">
        <v>41</v>
      </c>
      <c r="O336" s="72"/>
      <c r="P336" s="201">
        <f>O336*H336</f>
        <v>0</v>
      </c>
      <c r="Q336" s="201">
        <v>1.8E-3</v>
      </c>
      <c r="R336" s="201">
        <f>Q336*H336</f>
        <v>5.4000000000000003E-3</v>
      </c>
      <c r="S336" s="201">
        <v>0</v>
      </c>
      <c r="T336" s="202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03" t="s">
        <v>475</v>
      </c>
      <c r="AT336" s="203" t="s">
        <v>289</v>
      </c>
      <c r="AU336" s="203" t="s">
        <v>85</v>
      </c>
      <c r="AY336" s="18" t="s">
        <v>150</v>
      </c>
      <c r="BE336" s="204">
        <f>IF(N336="základní",J336,0)</f>
        <v>0</v>
      </c>
      <c r="BF336" s="204">
        <f>IF(N336="snížená",J336,0)</f>
        <v>0</v>
      </c>
      <c r="BG336" s="204">
        <f>IF(N336="zákl. přenesená",J336,0)</f>
        <v>0</v>
      </c>
      <c r="BH336" s="204">
        <f>IF(N336="sníž. přenesená",J336,0)</f>
        <v>0</v>
      </c>
      <c r="BI336" s="204">
        <f>IF(N336="nulová",J336,0)</f>
        <v>0</v>
      </c>
      <c r="BJ336" s="18" t="s">
        <v>83</v>
      </c>
      <c r="BK336" s="204">
        <f>ROUND(I336*H336,2)</f>
        <v>0</v>
      </c>
      <c r="BL336" s="18" t="s">
        <v>350</v>
      </c>
      <c r="BM336" s="203" t="s">
        <v>2363</v>
      </c>
    </row>
    <row r="337" spans="1:65" s="2" customFormat="1">
      <c r="A337" s="35"/>
      <c r="B337" s="36"/>
      <c r="C337" s="37"/>
      <c r="D337" s="205" t="s">
        <v>159</v>
      </c>
      <c r="E337" s="37"/>
      <c r="F337" s="206" t="s">
        <v>2362</v>
      </c>
      <c r="G337" s="37"/>
      <c r="H337" s="37"/>
      <c r="I337" s="207"/>
      <c r="J337" s="37"/>
      <c r="K337" s="37"/>
      <c r="L337" s="40"/>
      <c r="M337" s="208"/>
      <c r="N337" s="209"/>
      <c r="O337" s="72"/>
      <c r="P337" s="72"/>
      <c r="Q337" s="72"/>
      <c r="R337" s="72"/>
      <c r="S337" s="72"/>
      <c r="T337" s="73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8" t="s">
        <v>159</v>
      </c>
      <c r="AU337" s="18" t="s">
        <v>85</v>
      </c>
    </row>
    <row r="338" spans="1:65" s="2" customFormat="1" ht="21.75" customHeight="1">
      <c r="A338" s="35"/>
      <c r="B338" s="36"/>
      <c r="C338" s="192" t="s">
        <v>807</v>
      </c>
      <c r="D338" s="192" t="s">
        <v>152</v>
      </c>
      <c r="E338" s="193" t="s">
        <v>2364</v>
      </c>
      <c r="F338" s="194" t="s">
        <v>2365</v>
      </c>
      <c r="G338" s="195" t="s">
        <v>2156</v>
      </c>
      <c r="H338" s="196">
        <v>18</v>
      </c>
      <c r="I338" s="197"/>
      <c r="J338" s="198">
        <f>ROUND(I338*H338,2)</f>
        <v>0</v>
      </c>
      <c r="K338" s="194" t="s">
        <v>156</v>
      </c>
      <c r="L338" s="40"/>
      <c r="M338" s="199" t="s">
        <v>1</v>
      </c>
      <c r="N338" s="200" t="s">
        <v>41</v>
      </c>
      <c r="O338" s="72"/>
      <c r="P338" s="201">
        <f>O338*H338</f>
        <v>0</v>
      </c>
      <c r="Q338" s="201">
        <v>9.0000000000000006E-5</v>
      </c>
      <c r="R338" s="201">
        <f>Q338*H338</f>
        <v>1.6200000000000001E-3</v>
      </c>
      <c r="S338" s="201">
        <v>0</v>
      </c>
      <c r="T338" s="202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03" t="s">
        <v>350</v>
      </c>
      <c r="AT338" s="203" t="s">
        <v>152</v>
      </c>
      <c r="AU338" s="203" t="s">
        <v>85</v>
      </c>
      <c r="AY338" s="18" t="s">
        <v>150</v>
      </c>
      <c r="BE338" s="204">
        <f>IF(N338="základní",J338,0)</f>
        <v>0</v>
      </c>
      <c r="BF338" s="204">
        <f>IF(N338="snížená",J338,0)</f>
        <v>0</v>
      </c>
      <c r="BG338" s="204">
        <f>IF(N338="zákl. přenesená",J338,0)</f>
        <v>0</v>
      </c>
      <c r="BH338" s="204">
        <f>IF(N338="sníž. přenesená",J338,0)</f>
        <v>0</v>
      </c>
      <c r="BI338" s="204">
        <f>IF(N338="nulová",J338,0)</f>
        <v>0</v>
      </c>
      <c r="BJ338" s="18" t="s">
        <v>83</v>
      </c>
      <c r="BK338" s="204">
        <f>ROUND(I338*H338,2)</f>
        <v>0</v>
      </c>
      <c r="BL338" s="18" t="s">
        <v>350</v>
      </c>
      <c r="BM338" s="203" t="s">
        <v>2366</v>
      </c>
    </row>
    <row r="339" spans="1:65" s="2" customFormat="1" ht="19.5">
      <c r="A339" s="35"/>
      <c r="B339" s="36"/>
      <c r="C339" s="37"/>
      <c r="D339" s="205" t="s">
        <v>159</v>
      </c>
      <c r="E339" s="37"/>
      <c r="F339" s="206" t="s">
        <v>2367</v>
      </c>
      <c r="G339" s="37"/>
      <c r="H339" s="37"/>
      <c r="I339" s="207"/>
      <c r="J339" s="37"/>
      <c r="K339" s="37"/>
      <c r="L339" s="40"/>
      <c r="M339" s="208"/>
      <c r="N339" s="209"/>
      <c r="O339" s="72"/>
      <c r="P339" s="72"/>
      <c r="Q339" s="72"/>
      <c r="R339" s="72"/>
      <c r="S339" s="72"/>
      <c r="T339" s="73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159</v>
      </c>
      <c r="AU339" s="18" t="s">
        <v>85</v>
      </c>
    </row>
    <row r="340" spans="1:65" s="2" customFormat="1" ht="24.2" customHeight="1">
      <c r="A340" s="35"/>
      <c r="B340" s="36"/>
      <c r="C340" s="246" t="s">
        <v>810</v>
      </c>
      <c r="D340" s="246" t="s">
        <v>289</v>
      </c>
      <c r="E340" s="247" t="s">
        <v>2368</v>
      </c>
      <c r="F340" s="248" t="s">
        <v>2369</v>
      </c>
      <c r="G340" s="249" t="s">
        <v>490</v>
      </c>
      <c r="H340" s="250">
        <v>18</v>
      </c>
      <c r="I340" s="251"/>
      <c r="J340" s="252">
        <f>ROUND(I340*H340,2)</f>
        <v>0</v>
      </c>
      <c r="K340" s="248" t="s">
        <v>156</v>
      </c>
      <c r="L340" s="253"/>
      <c r="M340" s="254" t="s">
        <v>1</v>
      </c>
      <c r="N340" s="255" t="s">
        <v>41</v>
      </c>
      <c r="O340" s="72"/>
      <c r="P340" s="201">
        <f>O340*H340</f>
        <v>0</v>
      </c>
      <c r="Q340" s="201">
        <v>3.1E-4</v>
      </c>
      <c r="R340" s="201">
        <f>Q340*H340</f>
        <v>5.5799999999999999E-3</v>
      </c>
      <c r="S340" s="201">
        <v>0</v>
      </c>
      <c r="T340" s="202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3" t="s">
        <v>475</v>
      </c>
      <c r="AT340" s="203" t="s">
        <v>289</v>
      </c>
      <c r="AU340" s="203" t="s">
        <v>85</v>
      </c>
      <c r="AY340" s="18" t="s">
        <v>150</v>
      </c>
      <c r="BE340" s="204">
        <f>IF(N340="základní",J340,0)</f>
        <v>0</v>
      </c>
      <c r="BF340" s="204">
        <f>IF(N340="snížená",J340,0)</f>
        <v>0</v>
      </c>
      <c r="BG340" s="204">
        <f>IF(N340="zákl. přenesená",J340,0)</f>
        <v>0</v>
      </c>
      <c r="BH340" s="204">
        <f>IF(N340="sníž. přenesená",J340,0)</f>
        <v>0</v>
      </c>
      <c r="BI340" s="204">
        <f>IF(N340="nulová",J340,0)</f>
        <v>0</v>
      </c>
      <c r="BJ340" s="18" t="s">
        <v>83</v>
      </c>
      <c r="BK340" s="204">
        <f>ROUND(I340*H340,2)</f>
        <v>0</v>
      </c>
      <c r="BL340" s="18" t="s">
        <v>350</v>
      </c>
      <c r="BM340" s="203" t="s">
        <v>2370</v>
      </c>
    </row>
    <row r="341" spans="1:65" s="2" customFormat="1" ht="19.5">
      <c r="A341" s="35"/>
      <c r="B341" s="36"/>
      <c r="C341" s="37"/>
      <c r="D341" s="205" t="s">
        <v>159</v>
      </c>
      <c r="E341" s="37"/>
      <c r="F341" s="206" t="s">
        <v>2369</v>
      </c>
      <c r="G341" s="37"/>
      <c r="H341" s="37"/>
      <c r="I341" s="207"/>
      <c r="J341" s="37"/>
      <c r="K341" s="37"/>
      <c r="L341" s="40"/>
      <c r="M341" s="208"/>
      <c r="N341" s="209"/>
      <c r="O341" s="72"/>
      <c r="P341" s="72"/>
      <c r="Q341" s="72"/>
      <c r="R341" s="72"/>
      <c r="S341" s="72"/>
      <c r="T341" s="73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159</v>
      </c>
      <c r="AU341" s="18" t="s">
        <v>85</v>
      </c>
    </row>
    <row r="342" spans="1:65" s="2" customFormat="1" ht="16.5" customHeight="1">
      <c r="A342" s="35"/>
      <c r="B342" s="36"/>
      <c r="C342" s="192" t="s">
        <v>816</v>
      </c>
      <c r="D342" s="192" t="s">
        <v>152</v>
      </c>
      <c r="E342" s="193" t="s">
        <v>2371</v>
      </c>
      <c r="F342" s="194" t="s">
        <v>2372</v>
      </c>
      <c r="G342" s="195" t="s">
        <v>2156</v>
      </c>
      <c r="H342" s="196">
        <v>3</v>
      </c>
      <c r="I342" s="197"/>
      <c r="J342" s="198">
        <f>ROUND(I342*H342,2)</f>
        <v>0</v>
      </c>
      <c r="K342" s="194" t="s">
        <v>156</v>
      </c>
      <c r="L342" s="40"/>
      <c r="M342" s="199" t="s">
        <v>1</v>
      </c>
      <c r="N342" s="200" t="s">
        <v>41</v>
      </c>
      <c r="O342" s="72"/>
      <c r="P342" s="201">
        <f>O342*H342</f>
        <v>0</v>
      </c>
      <c r="Q342" s="201">
        <v>0</v>
      </c>
      <c r="R342" s="201">
        <f>Q342*H342</f>
        <v>0</v>
      </c>
      <c r="S342" s="201">
        <v>1.56E-3</v>
      </c>
      <c r="T342" s="202">
        <f>S342*H342</f>
        <v>4.6800000000000001E-3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03" t="s">
        <v>350</v>
      </c>
      <c r="AT342" s="203" t="s">
        <v>152</v>
      </c>
      <c r="AU342" s="203" t="s">
        <v>85</v>
      </c>
      <c r="AY342" s="18" t="s">
        <v>150</v>
      </c>
      <c r="BE342" s="204">
        <f>IF(N342="základní",J342,0)</f>
        <v>0</v>
      </c>
      <c r="BF342" s="204">
        <f>IF(N342="snížená",J342,0)</f>
        <v>0</v>
      </c>
      <c r="BG342" s="204">
        <f>IF(N342="zákl. přenesená",J342,0)</f>
        <v>0</v>
      </c>
      <c r="BH342" s="204">
        <f>IF(N342="sníž. přenesená",J342,0)</f>
        <v>0</v>
      </c>
      <c r="BI342" s="204">
        <f>IF(N342="nulová",J342,0)</f>
        <v>0</v>
      </c>
      <c r="BJ342" s="18" t="s">
        <v>83</v>
      </c>
      <c r="BK342" s="204">
        <f>ROUND(I342*H342,2)</f>
        <v>0</v>
      </c>
      <c r="BL342" s="18" t="s">
        <v>350</v>
      </c>
      <c r="BM342" s="203" t="s">
        <v>2373</v>
      </c>
    </row>
    <row r="343" spans="1:65" s="2" customFormat="1">
      <c r="A343" s="35"/>
      <c r="B343" s="36"/>
      <c r="C343" s="37"/>
      <c r="D343" s="205" t="s">
        <v>159</v>
      </c>
      <c r="E343" s="37"/>
      <c r="F343" s="206" t="s">
        <v>2374</v>
      </c>
      <c r="G343" s="37"/>
      <c r="H343" s="37"/>
      <c r="I343" s="207"/>
      <c r="J343" s="37"/>
      <c r="K343" s="37"/>
      <c r="L343" s="40"/>
      <c r="M343" s="208"/>
      <c r="N343" s="209"/>
      <c r="O343" s="72"/>
      <c r="P343" s="72"/>
      <c r="Q343" s="72"/>
      <c r="R343" s="72"/>
      <c r="S343" s="72"/>
      <c r="T343" s="73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159</v>
      </c>
      <c r="AU343" s="18" t="s">
        <v>85</v>
      </c>
    </row>
    <row r="344" spans="1:65" s="2" customFormat="1" ht="16.5" customHeight="1">
      <c r="A344" s="35"/>
      <c r="B344" s="36"/>
      <c r="C344" s="192" t="s">
        <v>819</v>
      </c>
      <c r="D344" s="192" t="s">
        <v>152</v>
      </c>
      <c r="E344" s="193" t="s">
        <v>2375</v>
      </c>
      <c r="F344" s="194" t="s">
        <v>2376</v>
      </c>
      <c r="G344" s="195" t="s">
        <v>2156</v>
      </c>
      <c r="H344" s="196">
        <v>5</v>
      </c>
      <c r="I344" s="197"/>
      <c r="J344" s="198">
        <f>ROUND(I344*H344,2)</f>
        <v>0</v>
      </c>
      <c r="K344" s="194" t="s">
        <v>156</v>
      </c>
      <c r="L344" s="40"/>
      <c r="M344" s="199" t="s">
        <v>1</v>
      </c>
      <c r="N344" s="200" t="s">
        <v>41</v>
      </c>
      <c r="O344" s="72"/>
      <c r="P344" s="201">
        <f>O344*H344</f>
        <v>0</v>
      </c>
      <c r="Q344" s="201">
        <v>0</v>
      </c>
      <c r="R344" s="201">
        <f>Q344*H344</f>
        <v>0</v>
      </c>
      <c r="S344" s="201">
        <v>8.5999999999999998E-4</v>
      </c>
      <c r="T344" s="202">
        <f>S344*H344</f>
        <v>4.3E-3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03" t="s">
        <v>350</v>
      </c>
      <c r="AT344" s="203" t="s">
        <v>152</v>
      </c>
      <c r="AU344" s="203" t="s">
        <v>85</v>
      </c>
      <c r="AY344" s="18" t="s">
        <v>150</v>
      </c>
      <c r="BE344" s="204">
        <f>IF(N344="základní",J344,0)</f>
        <v>0</v>
      </c>
      <c r="BF344" s="204">
        <f>IF(N344="snížená",J344,0)</f>
        <v>0</v>
      </c>
      <c r="BG344" s="204">
        <f>IF(N344="zákl. přenesená",J344,0)</f>
        <v>0</v>
      </c>
      <c r="BH344" s="204">
        <f>IF(N344="sníž. přenesená",J344,0)</f>
        <v>0</v>
      </c>
      <c r="BI344" s="204">
        <f>IF(N344="nulová",J344,0)</f>
        <v>0</v>
      </c>
      <c r="BJ344" s="18" t="s">
        <v>83</v>
      </c>
      <c r="BK344" s="204">
        <f>ROUND(I344*H344,2)</f>
        <v>0</v>
      </c>
      <c r="BL344" s="18" t="s">
        <v>350</v>
      </c>
      <c r="BM344" s="203" t="s">
        <v>2377</v>
      </c>
    </row>
    <row r="345" spans="1:65" s="2" customFormat="1">
      <c r="A345" s="35"/>
      <c r="B345" s="36"/>
      <c r="C345" s="37"/>
      <c r="D345" s="205" t="s">
        <v>159</v>
      </c>
      <c r="E345" s="37"/>
      <c r="F345" s="206" t="s">
        <v>2378</v>
      </c>
      <c r="G345" s="37"/>
      <c r="H345" s="37"/>
      <c r="I345" s="207"/>
      <c r="J345" s="37"/>
      <c r="K345" s="37"/>
      <c r="L345" s="40"/>
      <c r="M345" s="208"/>
      <c r="N345" s="209"/>
      <c r="O345" s="72"/>
      <c r="P345" s="72"/>
      <c r="Q345" s="72"/>
      <c r="R345" s="72"/>
      <c r="S345" s="72"/>
      <c r="T345" s="73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159</v>
      </c>
      <c r="AU345" s="18" t="s">
        <v>85</v>
      </c>
    </row>
    <row r="346" spans="1:65" s="2" customFormat="1" ht="24.2" customHeight="1">
      <c r="A346" s="35"/>
      <c r="B346" s="36"/>
      <c r="C346" s="192" t="s">
        <v>825</v>
      </c>
      <c r="D346" s="192" t="s">
        <v>152</v>
      </c>
      <c r="E346" s="193" t="s">
        <v>2379</v>
      </c>
      <c r="F346" s="194" t="s">
        <v>2380</v>
      </c>
      <c r="G346" s="195" t="s">
        <v>2156</v>
      </c>
      <c r="H346" s="196">
        <v>2</v>
      </c>
      <c r="I346" s="197"/>
      <c r="J346" s="198">
        <f>ROUND(I346*H346,2)</f>
        <v>0</v>
      </c>
      <c r="K346" s="194" t="s">
        <v>156</v>
      </c>
      <c r="L346" s="40"/>
      <c r="M346" s="199" t="s">
        <v>1</v>
      </c>
      <c r="N346" s="200" t="s">
        <v>41</v>
      </c>
      <c r="O346" s="72"/>
      <c r="P346" s="201">
        <f>O346*H346</f>
        <v>0</v>
      </c>
      <c r="Q346" s="201">
        <v>1.8E-3</v>
      </c>
      <c r="R346" s="201">
        <f>Q346*H346</f>
        <v>3.5999999999999999E-3</v>
      </c>
      <c r="S346" s="201">
        <v>0</v>
      </c>
      <c r="T346" s="202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3" t="s">
        <v>350</v>
      </c>
      <c r="AT346" s="203" t="s">
        <v>152</v>
      </c>
      <c r="AU346" s="203" t="s">
        <v>85</v>
      </c>
      <c r="AY346" s="18" t="s">
        <v>150</v>
      </c>
      <c r="BE346" s="204">
        <f>IF(N346="základní",J346,0)</f>
        <v>0</v>
      </c>
      <c r="BF346" s="204">
        <f>IF(N346="snížená",J346,0)</f>
        <v>0</v>
      </c>
      <c r="BG346" s="204">
        <f>IF(N346="zákl. přenesená",J346,0)</f>
        <v>0</v>
      </c>
      <c r="BH346" s="204">
        <f>IF(N346="sníž. přenesená",J346,0)</f>
        <v>0</v>
      </c>
      <c r="BI346" s="204">
        <f>IF(N346="nulová",J346,0)</f>
        <v>0</v>
      </c>
      <c r="BJ346" s="18" t="s">
        <v>83</v>
      </c>
      <c r="BK346" s="204">
        <f>ROUND(I346*H346,2)</f>
        <v>0</v>
      </c>
      <c r="BL346" s="18" t="s">
        <v>350</v>
      </c>
      <c r="BM346" s="203" t="s">
        <v>2381</v>
      </c>
    </row>
    <row r="347" spans="1:65" s="2" customFormat="1" ht="19.5">
      <c r="A347" s="35"/>
      <c r="B347" s="36"/>
      <c r="C347" s="37"/>
      <c r="D347" s="205" t="s">
        <v>159</v>
      </c>
      <c r="E347" s="37"/>
      <c r="F347" s="206" t="s">
        <v>2382</v>
      </c>
      <c r="G347" s="37"/>
      <c r="H347" s="37"/>
      <c r="I347" s="207"/>
      <c r="J347" s="37"/>
      <c r="K347" s="37"/>
      <c r="L347" s="40"/>
      <c r="M347" s="208"/>
      <c r="N347" s="209"/>
      <c r="O347" s="72"/>
      <c r="P347" s="72"/>
      <c r="Q347" s="72"/>
      <c r="R347" s="72"/>
      <c r="S347" s="72"/>
      <c r="T347" s="73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159</v>
      </c>
      <c r="AU347" s="18" t="s">
        <v>85</v>
      </c>
    </row>
    <row r="348" spans="1:65" s="2" customFormat="1" ht="16.5" customHeight="1">
      <c r="A348" s="35"/>
      <c r="B348" s="36"/>
      <c r="C348" s="192" t="s">
        <v>831</v>
      </c>
      <c r="D348" s="192" t="s">
        <v>152</v>
      </c>
      <c r="E348" s="193" t="s">
        <v>2383</v>
      </c>
      <c r="F348" s="194" t="s">
        <v>2384</v>
      </c>
      <c r="G348" s="195" t="s">
        <v>2156</v>
      </c>
      <c r="H348" s="196">
        <v>7</v>
      </c>
      <c r="I348" s="197"/>
      <c r="J348" s="198">
        <f>ROUND(I348*H348,2)</f>
        <v>0</v>
      </c>
      <c r="K348" s="194" t="s">
        <v>156</v>
      </c>
      <c r="L348" s="40"/>
      <c r="M348" s="199" t="s">
        <v>1</v>
      </c>
      <c r="N348" s="200" t="s">
        <v>41</v>
      </c>
      <c r="O348" s="72"/>
      <c r="P348" s="201">
        <f>O348*H348</f>
        <v>0</v>
      </c>
      <c r="Q348" s="201">
        <v>1.8400000000000001E-3</v>
      </c>
      <c r="R348" s="201">
        <f>Q348*H348</f>
        <v>1.2880000000000001E-2</v>
      </c>
      <c r="S348" s="201">
        <v>0</v>
      </c>
      <c r="T348" s="202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03" t="s">
        <v>350</v>
      </c>
      <c r="AT348" s="203" t="s">
        <v>152</v>
      </c>
      <c r="AU348" s="203" t="s">
        <v>85</v>
      </c>
      <c r="AY348" s="18" t="s">
        <v>150</v>
      </c>
      <c r="BE348" s="204">
        <f>IF(N348="základní",J348,0)</f>
        <v>0</v>
      </c>
      <c r="BF348" s="204">
        <f>IF(N348="snížená",J348,0)</f>
        <v>0</v>
      </c>
      <c r="BG348" s="204">
        <f>IF(N348="zákl. přenesená",J348,0)</f>
        <v>0</v>
      </c>
      <c r="BH348" s="204">
        <f>IF(N348="sníž. přenesená",J348,0)</f>
        <v>0</v>
      </c>
      <c r="BI348" s="204">
        <f>IF(N348="nulová",J348,0)</f>
        <v>0</v>
      </c>
      <c r="BJ348" s="18" t="s">
        <v>83</v>
      </c>
      <c r="BK348" s="204">
        <f>ROUND(I348*H348,2)</f>
        <v>0</v>
      </c>
      <c r="BL348" s="18" t="s">
        <v>350</v>
      </c>
      <c r="BM348" s="203" t="s">
        <v>2385</v>
      </c>
    </row>
    <row r="349" spans="1:65" s="2" customFormat="1">
      <c r="A349" s="35"/>
      <c r="B349" s="36"/>
      <c r="C349" s="37"/>
      <c r="D349" s="205" t="s">
        <v>159</v>
      </c>
      <c r="E349" s="37"/>
      <c r="F349" s="206" t="s">
        <v>2386</v>
      </c>
      <c r="G349" s="37"/>
      <c r="H349" s="37"/>
      <c r="I349" s="207"/>
      <c r="J349" s="37"/>
      <c r="K349" s="37"/>
      <c r="L349" s="40"/>
      <c r="M349" s="208"/>
      <c r="N349" s="209"/>
      <c r="O349" s="72"/>
      <c r="P349" s="72"/>
      <c r="Q349" s="72"/>
      <c r="R349" s="72"/>
      <c r="S349" s="72"/>
      <c r="T349" s="73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159</v>
      </c>
      <c r="AU349" s="18" t="s">
        <v>85</v>
      </c>
    </row>
    <row r="350" spans="1:65" s="2" customFormat="1" ht="24.2" customHeight="1">
      <c r="A350" s="35"/>
      <c r="B350" s="36"/>
      <c r="C350" s="192" t="s">
        <v>836</v>
      </c>
      <c r="D350" s="192" t="s">
        <v>152</v>
      </c>
      <c r="E350" s="193" t="s">
        <v>2387</v>
      </c>
      <c r="F350" s="194" t="s">
        <v>2388</v>
      </c>
      <c r="G350" s="195" t="s">
        <v>490</v>
      </c>
      <c r="H350" s="196">
        <v>3</v>
      </c>
      <c r="I350" s="197"/>
      <c r="J350" s="198">
        <f>ROUND(I350*H350,2)</f>
        <v>0</v>
      </c>
      <c r="K350" s="194" t="s">
        <v>156</v>
      </c>
      <c r="L350" s="40"/>
      <c r="M350" s="199" t="s">
        <v>1</v>
      </c>
      <c r="N350" s="200" t="s">
        <v>41</v>
      </c>
      <c r="O350" s="72"/>
      <c r="P350" s="201">
        <f>O350*H350</f>
        <v>0</v>
      </c>
      <c r="Q350" s="201">
        <v>1.2E-4</v>
      </c>
      <c r="R350" s="201">
        <f>Q350*H350</f>
        <v>3.6000000000000002E-4</v>
      </c>
      <c r="S350" s="201">
        <v>0</v>
      </c>
      <c r="T350" s="202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3" t="s">
        <v>350</v>
      </c>
      <c r="AT350" s="203" t="s">
        <v>152</v>
      </c>
      <c r="AU350" s="203" t="s">
        <v>85</v>
      </c>
      <c r="AY350" s="18" t="s">
        <v>150</v>
      </c>
      <c r="BE350" s="204">
        <f>IF(N350="základní",J350,0)</f>
        <v>0</v>
      </c>
      <c r="BF350" s="204">
        <f>IF(N350="snížená",J350,0)</f>
        <v>0</v>
      </c>
      <c r="BG350" s="204">
        <f>IF(N350="zákl. přenesená",J350,0)</f>
        <v>0</v>
      </c>
      <c r="BH350" s="204">
        <f>IF(N350="sníž. přenesená",J350,0)</f>
        <v>0</v>
      </c>
      <c r="BI350" s="204">
        <f>IF(N350="nulová",J350,0)</f>
        <v>0</v>
      </c>
      <c r="BJ350" s="18" t="s">
        <v>83</v>
      </c>
      <c r="BK350" s="204">
        <f>ROUND(I350*H350,2)</f>
        <v>0</v>
      </c>
      <c r="BL350" s="18" t="s">
        <v>350</v>
      </c>
      <c r="BM350" s="203" t="s">
        <v>2389</v>
      </c>
    </row>
    <row r="351" spans="1:65" s="2" customFormat="1" ht="19.5">
      <c r="A351" s="35"/>
      <c r="B351" s="36"/>
      <c r="C351" s="37"/>
      <c r="D351" s="205" t="s">
        <v>159</v>
      </c>
      <c r="E351" s="37"/>
      <c r="F351" s="206" t="s">
        <v>2390</v>
      </c>
      <c r="G351" s="37"/>
      <c r="H351" s="37"/>
      <c r="I351" s="207"/>
      <c r="J351" s="37"/>
      <c r="K351" s="37"/>
      <c r="L351" s="40"/>
      <c r="M351" s="208"/>
      <c r="N351" s="209"/>
      <c r="O351" s="72"/>
      <c r="P351" s="72"/>
      <c r="Q351" s="72"/>
      <c r="R351" s="72"/>
      <c r="S351" s="72"/>
      <c r="T351" s="73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159</v>
      </c>
      <c r="AU351" s="18" t="s">
        <v>85</v>
      </c>
    </row>
    <row r="352" spans="1:65" s="2" customFormat="1" ht="24.2" customHeight="1">
      <c r="A352" s="35"/>
      <c r="B352" s="36"/>
      <c r="C352" s="246" t="s">
        <v>841</v>
      </c>
      <c r="D352" s="246" t="s">
        <v>289</v>
      </c>
      <c r="E352" s="247" t="s">
        <v>2391</v>
      </c>
      <c r="F352" s="248" t="s">
        <v>2392</v>
      </c>
      <c r="G352" s="249" t="s">
        <v>490</v>
      </c>
      <c r="H352" s="250">
        <v>3</v>
      </c>
      <c r="I352" s="251"/>
      <c r="J352" s="252">
        <f>ROUND(I352*H352,2)</f>
        <v>0</v>
      </c>
      <c r="K352" s="248" t="s">
        <v>156</v>
      </c>
      <c r="L352" s="253"/>
      <c r="M352" s="254" t="s">
        <v>1</v>
      </c>
      <c r="N352" s="255" t="s">
        <v>41</v>
      </c>
      <c r="O352" s="72"/>
      <c r="P352" s="201">
        <f>O352*H352</f>
        <v>0</v>
      </c>
      <c r="Q352" s="201">
        <v>5.3800000000000002E-3</v>
      </c>
      <c r="R352" s="201">
        <f>Q352*H352</f>
        <v>1.6140000000000002E-2</v>
      </c>
      <c r="S352" s="201">
        <v>0</v>
      </c>
      <c r="T352" s="202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03" t="s">
        <v>475</v>
      </c>
      <c r="AT352" s="203" t="s">
        <v>289</v>
      </c>
      <c r="AU352" s="203" t="s">
        <v>85</v>
      </c>
      <c r="AY352" s="18" t="s">
        <v>150</v>
      </c>
      <c r="BE352" s="204">
        <f>IF(N352="základní",J352,0)</f>
        <v>0</v>
      </c>
      <c r="BF352" s="204">
        <f>IF(N352="snížená",J352,0)</f>
        <v>0</v>
      </c>
      <c r="BG352" s="204">
        <f>IF(N352="zákl. přenesená",J352,0)</f>
        <v>0</v>
      </c>
      <c r="BH352" s="204">
        <f>IF(N352="sníž. přenesená",J352,0)</f>
        <v>0</v>
      </c>
      <c r="BI352" s="204">
        <f>IF(N352="nulová",J352,0)</f>
        <v>0</v>
      </c>
      <c r="BJ352" s="18" t="s">
        <v>83</v>
      </c>
      <c r="BK352" s="204">
        <f>ROUND(I352*H352,2)</f>
        <v>0</v>
      </c>
      <c r="BL352" s="18" t="s">
        <v>350</v>
      </c>
      <c r="BM352" s="203" t="s">
        <v>2393</v>
      </c>
    </row>
    <row r="353" spans="1:65" s="2" customFormat="1">
      <c r="A353" s="35"/>
      <c r="B353" s="36"/>
      <c r="C353" s="37"/>
      <c r="D353" s="205" t="s">
        <v>159</v>
      </c>
      <c r="E353" s="37"/>
      <c r="F353" s="206" t="s">
        <v>2392</v>
      </c>
      <c r="G353" s="37"/>
      <c r="H353" s="37"/>
      <c r="I353" s="207"/>
      <c r="J353" s="37"/>
      <c r="K353" s="37"/>
      <c r="L353" s="40"/>
      <c r="M353" s="208"/>
      <c r="N353" s="209"/>
      <c r="O353" s="72"/>
      <c r="P353" s="72"/>
      <c r="Q353" s="72"/>
      <c r="R353" s="72"/>
      <c r="S353" s="72"/>
      <c r="T353" s="73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8" t="s">
        <v>159</v>
      </c>
      <c r="AU353" s="18" t="s">
        <v>85</v>
      </c>
    </row>
    <row r="354" spans="1:65" s="2" customFormat="1" ht="16.5" customHeight="1">
      <c r="A354" s="35"/>
      <c r="B354" s="36"/>
      <c r="C354" s="192" t="s">
        <v>846</v>
      </c>
      <c r="D354" s="192" t="s">
        <v>152</v>
      </c>
      <c r="E354" s="193" t="s">
        <v>2394</v>
      </c>
      <c r="F354" s="194" t="s">
        <v>2395</v>
      </c>
      <c r="G354" s="195" t="s">
        <v>490</v>
      </c>
      <c r="H354" s="196">
        <v>15</v>
      </c>
      <c r="I354" s="197"/>
      <c r="J354" s="198">
        <f>ROUND(I354*H354,2)</f>
        <v>0</v>
      </c>
      <c r="K354" s="194" t="s">
        <v>156</v>
      </c>
      <c r="L354" s="40"/>
      <c r="M354" s="199" t="s">
        <v>1</v>
      </c>
      <c r="N354" s="200" t="s">
        <v>41</v>
      </c>
      <c r="O354" s="72"/>
      <c r="P354" s="201">
        <f>O354*H354</f>
        <v>0</v>
      </c>
      <c r="Q354" s="201">
        <v>0</v>
      </c>
      <c r="R354" s="201">
        <f>Q354*H354</f>
        <v>0</v>
      </c>
      <c r="S354" s="201">
        <v>8.4999999999999995E-4</v>
      </c>
      <c r="T354" s="202">
        <f>S354*H354</f>
        <v>1.2749999999999999E-2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3" t="s">
        <v>350</v>
      </c>
      <c r="AT354" s="203" t="s">
        <v>152</v>
      </c>
      <c r="AU354" s="203" t="s">
        <v>85</v>
      </c>
      <c r="AY354" s="18" t="s">
        <v>150</v>
      </c>
      <c r="BE354" s="204">
        <f>IF(N354="základní",J354,0)</f>
        <v>0</v>
      </c>
      <c r="BF354" s="204">
        <f>IF(N354="snížená",J354,0)</f>
        <v>0</v>
      </c>
      <c r="BG354" s="204">
        <f>IF(N354="zákl. přenesená",J354,0)</f>
        <v>0</v>
      </c>
      <c r="BH354" s="204">
        <f>IF(N354="sníž. přenesená",J354,0)</f>
        <v>0</v>
      </c>
      <c r="BI354" s="204">
        <f>IF(N354="nulová",J354,0)</f>
        <v>0</v>
      </c>
      <c r="BJ354" s="18" t="s">
        <v>83</v>
      </c>
      <c r="BK354" s="204">
        <f>ROUND(I354*H354,2)</f>
        <v>0</v>
      </c>
      <c r="BL354" s="18" t="s">
        <v>350</v>
      </c>
      <c r="BM354" s="203" t="s">
        <v>2396</v>
      </c>
    </row>
    <row r="355" spans="1:65" s="2" customFormat="1" ht="19.5">
      <c r="A355" s="35"/>
      <c r="B355" s="36"/>
      <c r="C355" s="37"/>
      <c r="D355" s="205" t="s">
        <v>159</v>
      </c>
      <c r="E355" s="37"/>
      <c r="F355" s="206" t="s">
        <v>2397</v>
      </c>
      <c r="G355" s="37"/>
      <c r="H355" s="37"/>
      <c r="I355" s="207"/>
      <c r="J355" s="37"/>
      <c r="K355" s="37"/>
      <c r="L355" s="40"/>
      <c r="M355" s="208"/>
      <c r="N355" s="209"/>
      <c r="O355" s="72"/>
      <c r="P355" s="72"/>
      <c r="Q355" s="72"/>
      <c r="R355" s="72"/>
      <c r="S355" s="72"/>
      <c r="T355" s="73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159</v>
      </c>
      <c r="AU355" s="18" t="s">
        <v>85</v>
      </c>
    </row>
    <row r="356" spans="1:65" s="2" customFormat="1" ht="16.5" customHeight="1">
      <c r="A356" s="35"/>
      <c r="B356" s="36"/>
      <c r="C356" s="192" t="s">
        <v>851</v>
      </c>
      <c r="D356" s="192" t="s">
        <v>152</v>
      </c>
      <c r="E356" s="193" t="s">
        <v>2398</v>
      </c>
      <c r="F356" s="194" t="s">
        <v>2399</v>
      </c>
      <c r="G356" s="195" t="s">
        <v>490</v>
      </c>
      <c r="H356" s="196">
        <v>5</v>
      </c>
      <c r="I356" s="197"/>
      <c r="J356" s="198">
        <f>ROUND(I356*H356,2)</f>
        <v>0</v>
      </c>
      <c r="K356" s="194" t="s">
        <v>156</v>
      </c>
      <c r="L356" s="40"/>
      <c r="M356" s="199" t="s">
        <v>1</v>
      </c>
      <c r="N356" s="200" t="s">
        <v>41</v>
      </c>
      <c r="O356" s="72"/>
      <c r="P356" s="201">
        <f>O356*H356</f>
        <v>0</v>
      </c>
      <c r="Q356" s="201">
        <v>6.9999999999999994E-5</v>
      </c>
      <c r="R356" s="201">
        <f>Q356*H356</f>
        <v>3.4999999999999994E-4</v>
      </c>
      <c r="S356" s="201">
        <v>0</v>
      </c>
      <c r="T356" s="202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03" t="s">
        <v>350</v>
      </c>
      <c r="AT356" s="203" t="s">
        <v>152</v>
      </c>
      <c r="AU356" s="203" t="s">
        <v>85</v>
      </c>
      <c r="AY356" s="18" t="s">
        <v>150</v>
      </c>
      <c r="BE356" s="204">
        <f>IF(N356="základní",J356,0)</f>
        <v>0</v>
      </c>
      <c r="BF356" s="204">
        <f>IF(N356="snížená",J356,0)</f>
        <v>0</v>
      </c>
      <c r="BG356" s="204">
        <f>IF(N356="zákl. přenesená",J356,0)</f>
        <v>0</v>
      </c>
      <c r="BH356" s="204">
        <f>IF(N356="sníž. přenesená",J356,0)</f>
        <v>0</v>
      </c>
      <c r="BI356" s="204">
        <f>IF(N356="nulová",J356,0)</f>
        <v>0</v>
      </c>
      <c r="BJ356" s="18" t="s">
        <v>83</v>
      </c>
      <c r="BK356" s="204">
        <f>ROUND(I356*H356,2)</f>
        <v>0</v>
      </c>
      <c r="BL356" s="18" t="s">
        <v>350</v>
      </c>
      <c r="BM356" s="203" t="s">
        <v>2400</v>
      </c>
    </row>
    <row r="357" spans="1:65" s="2" customFormat="1">
      <c r="A357" s="35"/>
      <c r="B357" s="36"/>
      <c r="C357" s="37"/>
      <c r="D357" s="205" t="s">
        <v>159</v>
      </c>
      <c r="E357" s="37"/>
      <c r="F357" s="206" t="s">
        <v>2399</v>
      </c>
      <c r="G357" s="37"/>
      <c r="H357" s="37"/>
      <c r="I357" s="207"/>
      <c r="J357" s="37"/>
      <c r="K357" s="37"/>
      <c r="L357" s="40"/>
      <c r="M357" s="208"/>
      <c r="N357" s="209"/>
      <c r="O357" s="72"/>
      <c r="P357" s="72"/>
      <c r="Q357" s="72"/>
      <c r="R357" s="72"/>
      <c r="S357" s="72"/>
      <c r="T357" s="73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159</v>
      </c>
      <c r="AU357" s="18" t="s">
        <v>85</v>
      </c>
    </row>
    <row r="358" spans="1:65" s="2" customFormat="1" ht="24.2" customHeight="1">
      <c r="A358" s="35"/>
      <c r="B358" s="36"/>
      <c r="C358" s="192" t="s">
        <v>633</v>
      </c>
      <c r="D358" s="192" t="s">
        <v>152</v>
      </c>
      <c r="E358" s="193" t="s">
        <v>2401</v>
      </c>
      <c r="F358" s="194" t="s">
        <v>2402</v>
      </c>
      <c r="G358" s="195" t="s">
        <v>171</v>
      </c>
      <c r="H358" s="196">
        <v>0.60099999999999998</v>
      </c>
      <c r="I358" s="197"/>
      <c r="J358" s="198">
        <f>ROUND(I358*H358,2)</f>
        <v>0</v>
      </c>
      <c r="K358" s="194" t="s">
        <v>156</v>
      </c>
      <c r="L358" s="40"/>
      <c r="M358" s="199" t="s">
        <v>1</v>
      </c>
      <c r="N358" s="200" t="s">
        <v>41</v>
      </c>
      <c r="O358" s="72"/>
      <c r="P358" s="201">
        <f>O358*H358</f>
        <v>0</v>
      </c>
      <c r="Q358" s="201">
        <v>0</v>
      </c>
      <c r="R358" s="201">
        <f>Q358*H358</f>
        <v>0</v>
      </c>
      <c r="S358" s="201">
        <v>0</v>
      </c>
      <c r="T358" s="202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03" t="s">
        <v>350</v>
      </c>
      <c r="AT358" s="203" t="s">
        <v>152</v>
      </c>
      <c r="AU358" s="203" t="s">
        <v>85</v>
      </c>
      <c r="AY358" s="18" t="s">
        <v>150</v>
      </c>
      <c r="BE358" s="204">
        <f>IF(N358="základní",J358,0)</f>
        <v>0</v>
      </c>
      <c r="BF358" s="204">
        <f>IF(N358="snížená",J358,0)</f>
        <v>0</v>
      </c>
      <c r="BG358" s="204">
        <f>IF(N358="zákl. přenesená",J358,0)</f>
        <v>0</v>
      </c>
      <c r="BH358" s="204">
        <f>IF(N358="sníž. přenesená",J358,0)</f>
        <v>0</v>
      </c>
      <c r="BI358" s="204">
        <f>IF(N358="nulová",J358,0)</f>
        <v>0</v>
      </c>
      <c r="BJ358" s="18" t="s">
        <v>83</v>
      </c>
      <c r="BK358" s="204">
        <f>ROUND(I358*H358,2)</f>
        <v>0</v>
      </c>
      <c r="BL358" s="18" t="s">
        <v>350</v>
      </c>
      <c r="BM358" s="203" t="s">
        <v>2403</v>
      </c>
    </row>
    <row r="359" spans="1:65" s="2" customFormat="1" ht="29.25">
      <c r="A359" s="35"/>
      <c r="B359" s="36"/>
      <c r="C359" s="37"/>
      <c r="D359" s="205" t="s">
        <v>159</v>
      </c>
      <c r="E359" s="37"/>
      <c r="F359" s="206" t="s">
        <v>2404</v>
      </c>
      <c r="G359" s="37"/>
      <c r="H359" s="37"/>
      <c r="I359" s="207"/>
      <c r="J359" s="37"/>
      <c r="K359" s="37"/>
      <c r="L359" s="40"/>
      <c r="M359" s="208"/>
      <c r="N359" s="209"/>
      <c r="O359" s="72"/>
      <c r="P359" s="72"/>
      <c r="Q359" s="72"/>
      <c r="R359" s="72"/>
      <c r="S359" s="72"/>
      <c r="T359" s="73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159</v>
      </c>
      <c r="AU359" s="18" t="s">
        <v>85</v>
      </c>
    </row>
    <row r="360" spans="1:65" s="2" customFormat="1" ht="24.2" customHeight="1">
      <c r="A360" s="35"/>
      <c r="B360" s="36"/>
      <c r="C360" s="192" t="s">
        <v>872</v>
      </c>
      <c r="D360" s="192" t="s">
        <v>152</v>
      </c>
      <c r="E360" s="193" t="s">
        <v>2405</v>
      </c>
      <c r="F360" s="194" t="s">
        <v>2406</v>
      </c>
      <c r="G360" s="195" t="s">
        <v>171</v>
      </c>
      <c r="H360" s="196">
        <v>0.60099999999999998</v>
      </c>
      <c r="I360" s="197"/>
      <c r="J360" s="198">
        <f>ROUND(I360*H360,2)</f>
        <v>0</v>
      </c>
      <c r="K360" s="194" t="s">
        <v>156</v>
      </c>
      <c r="L360" s="40"/>
      <c r="M360" s="199" t="s">
        <v>1</v>
      </c>
      <c r="N360" s="200" t="s">
        <v>41</v>
      </c>
      <c r="O360" s="72"/>
      <c r="P360" s="201">
        <f>O360*H360</f>
        <v>0</v>
      </c>
      <c r="Q360" s="201">
        <v>0</v>
      </c>
      <c r="R360" s="201">
        <f>Q360*H360</f>
        <v>0</v>
      </c>
      <c r="S360" s="201">
        <v>0</v>
      </c>
      <c r="T360" s="202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03" t="s">
        <v>350</v>
      </c>
      <c r="AT360" s="203" t="s">
        <v>152</v>
      </c>
      <c r="AU360" s="203" t="s">
        <v>85</v>
      </c>
      <c r="AY360" s="18" t="s">
        <v>150</v>
      </c>
      <c r="BE360" s="204">
        <f>IF(N360="základní",J360,0)</f>
        <v>0</v>
      </c>
      <c r="BF360" s="204">
        <f>IF(N360="snížená",J360,0)</f>
        <v>0</v>
      </c>
      <c r="BG360" s="204">
        <f>IF(N360="zákl. přenesená",J360,0)</f>
        <v>0</v>
      </c>
      <c r="BH360" s="204">
        <f>IF(N360="sníž. přenesená",J360,0)</f>
        <v>0</v>
      </c>
      <c r="BI360" s="204">
        <f>IF(N360="nulová",J360,0)</f>
        <v>0</v>
      </c>
      <c r="BJ360" s="18" t="s">
        <v>83</v>
      </c>
      <c r="BK360" s="204">
        <f>ROUND(I360*H360,2)</f>
        <v>0</v>
      </c>
      <c r="BL360" s="18" t="s">
        <v>350</v>
      </c>
      <c r="BM360" s="203" t="s">
        <v>2407</v>
      </c>
    </row>
    <row r="361" spans="1:65" s="2" customFormat="1" ht="29.25">
      <c r="A361" s="35"/>
      <c r="B361" s="36"/>
      <c r="C361" s="37"/>
      <c r="D361" s="205" t="s">
        <v>159</v>
      </c>
      <c r="E361" s="37"/>
      <c r="F361" s="206" t="s">
        <v>2408</v>
      </c>
      <c r="G361" s="37"/>
      <c r="H361" s="37"/>
      <c r="I361" s="207"/>
      <c r="J361" s="37"/>
      <c r="K361" s="37"/>
      <c r="L361" s="40"/>
      <c r="M361" s="208"/>
      <c r="N361" s="209"/>
      <c r="O361" s="72"/>
      <c r="P361" s="72"/>
      <c r="Q361" s="72"/>
      <c r="R361" s="72"/>
      <c r="S361" s="72"/>
      <c r="T361" s="73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159</v>
      </c>
      <c r="AU361" s="18" t="s">
        <v>85</v>
      </c>
    </row>
    <row r="362" spans="1:65" s="12" customFormat="1" ht="22.9" customHeight="1">
      <c r="B362" s="176"/>
      <c r="C362" s="177"/>
      <c r="D362" s="178" t="s">
        <v>75</v>
      </c>
      <c r="E362" s="190" t="s">
        <v>2409</v>
      </c>
      <c r="F362" s="190" t="s">
        <v>2410</v>
      </c>
      <c r="G362" s="177"/>
      <c r="H362" s="177"/>
      <c r="I362" s="180"/>
      <c r="J362" s="191">
        <f>BK362</f>
        <v>0</v>
      </c>
      <c r="K362" s="177"/>
      <c r="L362" s="182"/>
      <c r="M362" s="183"/>
      <c r="N362" s="184"/>
      <c r="O362" s="184"/>
      <c r="P362" s="185">
        <f>SUM(P363:P368)</f>
        <v>0</v>
      </c>
      <c r="Q362" s="184"/>
      <c r="R362" s="185">
        <f>SUM(R363:R368)</f>
        <v>6.6600000000000006E-2</v>
      </c>
      <c r="S362" s="184"/>
      <c r="T362" s="186">
        <f>SUM(T363:T368)</f>
        <v>0</v>
      </c>
      <c r="AR362" s="187" t="s">
        <v>85</v>
      </c>
      <c r="AT362" s="188" t="s">
        <v>75</v>
      </c>
      <c r="AU362" s="188" t="s">
        <v>83</v>
      </c>
      <c r="AY362" s="187" t="s">
        <v>150</v>
      </c>
      <c r="BK362" s="189">
        <f>SUM(BK363:BK368)</f>
        <v>0</v>
      </c>
    </row>
    <row r="363" spans="1:65" s="2" customFormat="1" ht="33" customHeight="1">
      <c r="A363" s="35"/>
      <c r="B363" s="36"/>
      <c r="C363" s="192" t="s">
        <v>877</v>
      </c>
      <c r="D363" s="192" t="s">
        <v>152</v>
      </c>
      <c r="E363" s="193" t="s">
        <v>2411</v>
      </c>
      <c r="F363" s="194" t="s">
        <v>2412</v>
      </c>
      <c r="G363" s="195" t="s">
        <v>2156</v>
      </c>
      <c r="H363" s="196">
        <v>4</v>
      </c>
      <c r="I363" s="197"/>
      <c r="J363" s="198">
        <f>ROUND(I363*H363,2)</f>
        <v>0</v>
      </c>
      <c r="K363" s="194" t="s">
        <v>156</v>
      </c>
      <c r="L363" s="40"/>
      <c r="M363" s="199" t="s">
        <v>1</v>
      </c>
      <c r="N363" s="200" t="s">
        <v>41</v>
      </c>
      <c r="O363" s="72"/>
      <c r="P363" s="201">
        <f>O363*H363</f>
        <v>0</v>
      </c>
      <c r="Q363" s="201">
        <v>1.6650000000000002E-2</v>
      </c>
      <c r="R363" s="201">
        <f>Q363*H363</f>
        <v>6.6600000000000006E-2</v>
      </c>
      <c r="S363" s="201">
        <v>0</v>
      </c>
      <c r="T363" s="202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3" t="s">
        <v>350</v>
      </c>
      <c r="AT363" s="203" t="s">
        <v>152</v>
      </c>
      <c r="AU363" s="203" t="s">
        <v>85</v>
      </c>
      <c r="AY363" s="18" t="s">
        <v>150</v>
      </c>
      <c r="BE363" s="204">
        <f>IF(N363="základní",J363,0)</f>
        <v>0</v>
      </c>
      <c r="BF363" s="204">
        <f>IF(N363="snížená",J363,0)</f>
        <v>0</v>
      </c>
      <c r="BG363" s="204">
        <f>IF(N363="zákl. přenesená",J363,0)</f>
        <v>0</v>
      </c>
      <c r="BH363" s="204">
        <f>IF(N363="sníž. přenesená",J363,0)</f>
        <v>0</v>
      </c>
      <c r="BI363" s="204">
        <f>IF(N363="nulová",J363,0)</f>
        <v>0</v>
      </c>
      <c r="BJ363" s="18" t="s">
        <v>83</v>
      </c>
      <c r="BK363" s="204">
        <f>ROUND(I363*H363,2)</f>
        <v>0</v>
      </c>
      <c r="BL363" s="18" t="s">
        <v>350</v>
      </c>
      <c r="BM363" s="203" t="s">
        <v>2413</v>
      </c>
    </row>
    <row r="364" spans="1:65" s="2" customFormat="1" ht="29.25">
      <c r="A364" s="35"/>
      <c r="B364" s="36"/>
      <c r="C364" s="37"/>
      <c r="D364" s="205" t="s">
        <v>159</v>
      </c>
      <c r="E364" s="37"/>
      <c r="F364" s="206" t="s">
        <v>2414</v>
      </c>
      <c r="G364" s="37"/>
      <c r="H364" s="37"/>
      <c r="I364" s="207"/>
      <c r="J364" s="37"/>
      <c r="K364" s="37"/>
      <c r="L364" s="40"/>
      <c r="M364" s="208"/>
      <c r="N364" s="209"/>
      <c r="O364" s="72"/>
      <c r="P364" s="72"/>
      <c r="Q364" s="72"/>
      <c r="R364" s="72"/>
      <c r="S364" s="72"/>
      <c r="T364" s="73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159</v>
      </c>
      <c r="AU364" s="18" t="s">
        <v>85</v>
      </c>
    </row>
    <row r="365" spans="1:65" s="2" customFormat="1" ht="24.2" customHeight="1">
      <c r="A365" s="35"/>
      <c r="B365" s="36"/>
      <c r="C365" s="192" t="s">
        <v>883</v>
      </c>
      <c r="D365" s="192" t="s">
        <v>152</v>
      </c>
      <c r="E365" s="193" t="s">
        <v>2415</v>
      </c>
      <c r="F365" s="194" t="s">
        <v>2416</v>
      </c>
      <c r="G365" s="195" t="s">
        <v>171</v>
      </c>
      <c r="H365" s="196">
        <v>6.7000000000000004E-2</v>
      </c>
      <c r="I365" s="197"/>
      <c r="J365" s="198">
        <f>ROUND(I365*H365,2)</f>
        <v>0</v>
      </c>
      <c r="K365" s="194" t="s">
        <v>156</v>
      </c>
      <c r="L365" s="40"/>
      <c r="M365" s="199" t="s">
        <v>1</v>
      </c>
      <c r="N365" s="200" t="s">
        <v>41</v>
      </c>
      <c r="O365" s="72"/>
      <c r="P365" s="201">
        <f>O365*H365</f>
        <v>0</v>
      </c>
      <c r="Q365" s="201">
        <v>0</v>
      </c>
      <c r="R365" s="201">
        <f>Q365*H365</f>
        <v>0</v>
      </c>
      <c r="S365" s="201">
        <v>0</v>
      </c>
      <c r="T365" s="202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03" t="s">
        <v>350</v>
      </c>
      <c r="AT365" s="203" t="s">
        <v>152</v>
      </c>
      <c r="AU365" s="203" t="s">
        <v>85</v>
      </c>
      <c r="AY365" s="18" t="s">
        <v>150</v>
      </c>
      <c r="BE365" s="204">
        <f>IF(N365="základní",J365,0)</f>
        <v>0</v>
      </c>
      <c r="BF365" s="204">
        <f>IF(N365="snížená",J365,0)</f>
        <v>0</v>
      </c>
      <c r="BG365" s="204">
        <f>IF(N365="zákl. přenesená",J365,0)</f>
        <v>0</v>
      </c>
      <c r="BH365" s="204">
        <f>IF(N365="sníž. přenesená",J365,0)</f>
        <v>0</v>
      </c>
      <c r="BI365" s="204">
        <f>IF(N365="nulová",J365,0)</f>
        <v>0</v>
      </c>
      <c r="BJ365" s="18" t="s">
        <v>83</v>
      </c>
      <c r="BK365" s="204">
        <f>ROUND(I365*H365,2)</f>
        <v>0</v>
      </c>
      <c r="BL365" s="18" t="s">
        <v>350</v>
      </c>
      <c r="BM365" s="203" t="s">
        <v>2417</v>
      </c>
    </row>
    <row r="366" spans="1:65" s="2" customFormat="1" ht="29.25">
      <c r="A366" s="35"/>
      <c r="B366" s="36"/>
      <c r="C366" s="37"/>
      <c r="D366" s="205" t="s">
        <v>159</v>
      </c>
      <c r="E366" s="37"/>
      <c r="F366" s="206" t="s">
        <v>2418</v>
      </c>
      <c r="G366" s="37"/>
      <c r="H366" s="37"/>
      <c r="I366" s="207"/>
      <c r="J366" s="37"/>
      <c r="K366" s="37"/>
      <c r="L366" s="40"/>
      <c r="M366" s="208"/>
      <c r="N366" s="209"/>
      <c r="O366" s="72"/>
      <c r="P366" s="72"/>
      <c r="Q366" s="72"/>
      <c r="R366" s="72"/>
      <c r="S366" s="72"/>
      <c r="T366" s="73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159</v>
      </c>
      <c r="AU366" s="18" t="s">
        <v>85</v>
      </c>
    </row>
    <row r="367" spans="1:65" s="2" customFormat="1" ht="24.2" customHeight="1">
      <c r="A367" s="35"/>
      <c r="B367" s="36"/>
      <c r="C367" s="192" t="s">
        <v>888</v>
      </c>
      <c r="D367" s="192" t="s">
        <v>152</v>
      </c>
      <c r="E367" s="193" t="s">
        <v>2419</v>
      </c>
      <c r="F367" s="194" t="s">
        <v>2420</v>
      </c>
      <c r="G367" s="195" t="s">
        <v>171</v>
      </c>
      <c r="H367" s="196">
        <v>6.7000000000000004E-2</v>
      </c>
      <c r="I367" s="197"/>
      <c r="J367" s="198">
        <f>ROUND(I367*H367,2)</f>
        <v>0</v>
      </c>
      <c r="K367" s="194" t="s">
        <v>156</v>
      </c>
      <c r="L367" s="40"/>
      <c r="M367" s="199" t="s">
        <v>1</v>
      </c>
      <c r="N367" s="200" t="s">
        <v>41</v>
      </c>
      <c r="O367" s="72"/>
      <c r="P367" s="201">
        <f>O367*H367</f>
        <v>0</v>
      </c>
      <c r="Q367" s="201">
        <v>0</v>
      </c>
      <c r="R367" s="201">
        <f>Q367*H367</f>
        <v>0</v>
      </c>
      <c r="S367" s="201">
        <v>0</v>
      </c>
      <c r="T367" s="202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03" t="s">
        <v>350</v>
      </c>
      <c r="AT367" s="203" t="s">
        <v>152</v>
      </c>
      <c r="AU367" s="203" t="s">
        <v>85</v>
      </c>
      <c r="AY367" s="18" t="s">
        <v>150</v>
      </c>
      <c r="BE367" s="204">
        <f>IF(N367="základní",J367,0)</f>
        <v>0</v>
      </c>
      <c r="BF367" s="204">
        <f>IF(N367="snížená",J367,0)</f>
        <v>0</v>
      </c>
      <c r="BG367" s="204">
        <f>IF(N367="zákl. přenesená",J367,0)</f>
        <v>0</v>
      </c>
      <c r="BH367" s="204">
        <f>IF(N367="sníž. přenesená",J367,0)</f>
        <v>0</v>
      </c>
      <c r="BI367" s="204">
        <f>IF(N367="nulová",J367,0)</f>
        <v>0</v>
      </c>
      <c r="BJ367" s="18" t="s">
        <v>83</v>
      </c>
      <c r="BK367" s="204">
        <f>ROUND(I367*H367,2)</f>
        <v>0</v>
      </c>
      <c r="BL367" s="18" t="s">
        <v>350</v>
      </c>
      <c r="BM367" s="203" t="s">
        <v>2421</v>
      </c>
    </row>
    <row r="368" spans="1:65" s="2" customFormat="1" ht="29.25">
      <c r="A368" s="35"/>
      <c r="B368" s="36"/>
      <c r="C368" s="37"/>
      <c r="D368" s="205" t="s">
        <v>159</v>
      </c>
      <c r="E368" s="37"/>
      <c r="F368" s="206" t="s">
        <v>2422</v>
      </c>
      <c r="G368" s="37"/>
      <c r="H368" s="37"/>
      <c r="I368" s="207"/>
      <c r="J368" s="37"/>
      <c r="K368" s="37"/>
      <c r="L368" s="40"/>
      <c r="M368" s="208"/>
      <c r="N368" s="209"/>
      <c r="O368" s="72"/>
      <c r="P368" s="72"/>
      <c r="Q368" s="72"/>
      <c r="R368" s="72"/>
      <c r="S368" s="72"/>
      <c r="T368" s="73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159</v>
      </c>
      <c r="AU368" s="18" t="s">
        <v>85</v>
      </c>
    </row>
    <row r="369" spans="1:65" s="12" customFormat="1" ht="22.9" customHeight="1">
      <c r="B369" s="176"/>
      <c r="C369" s="177"/>
      <c r="D369" s="178" t="s">
        <v>75</v>
      </c>
      <c r="E369" s="190" t="s">
        <v>1223</v>
      </c>
      <c r="F369" s="190" t="s">
        <v>1224</v>
      </c>
      <c r="G369" s="177"/>
      <c r="H369" s="177"/>
      <c r="I369" s="180"/>
      <c r="J369" s="191">
        <f>BK369</f>
        <v>0</v>
      </c>
      <c r="K369" s="177"/>
      <c r="L369" s="182"/>
      <c r="M369" s="183"/>
      <c r="N369" s="184"/>
      <c r="O369" s="184"/>
      <c r="P369" s="185">
        <f>SUM(P370:P383)</f>
        <v>0</v>
      </c>
      <c r="Q369" s="184"/>
      <c r="R369" s="185">
        <f>SUM(R370:R383)</f>
        <v>0</v>
      </c>
      <c r="S369" s="184"/>
      <c r="T369" s="186">
        <f>SUM(T370:T383)</f>
        <v>5.0000000000000001E-3</v>
      </c>
      <c r="AR369" s="187" t="s">
        <v>85</v>
      </c>
      <c r="AT369" s="188" t="s">
        <v>75</v>
      </c>
      <c r="AU369" s="188" t="s">
        <v>83</v>
      </c>
      <c r="AY369" s="187" t="s">
        <v>150</v>
      </c>
      <c r="BK369" s="189">
        <f>SUM(BK370:BK383)</f>
        <v>0</v>
      </c>
    </row>
    <row r="370" spans="1:65" s="2" customFormat="1" ht="24.2" customHeight="1">
      <c r="A370" s="35"/>
      <c r="B370" s="36"/>
      <c r="C370" s="192" t="s">
        <v>893</v>
      </c>
      <c r="D370" s="192" t="s">
        <v>152</v>
      </c>
      <c r="E370" s="193" t="s">
        <v>2423</v>
      </c>
      <c r="F370" s="194" t="s">
        <v>2424</v>
      </c>
      <c r="G370" s="195" t="s">
        <v>490</v>
      </c>
      <c r="H370" s="196">
        <v>1</v>
      </c>
      <c r="I370" s="197"/>
      <c r="J370" s="198">
        <f>ROUND(I370*H370,2)</f>
        <v>0</v>
      </c>
      <c r="K370" s="194" t="s">
        <v>156</v>
      </c>
      <c r="L370" s="40"/>
      <c r="M370" s="199" t="s">
        <v>1</v>
      </c>
      <c r="N370" s="200" t="s">
        <v>41</v>
      </c>
      <c r="O370" s="72"/>
      <c r="P370" s="201">
        <f>O370*H370</f>
        <v>0</v>
      </c>
      <c r="Q370" s="201">
        <v>0</v>
      </c>
      <c r="R370" s="201">
        <f>Q370*H370</f>
        <v>0</v>
      </c>
      <c r="S370" s="201">
        <v>0</v>
      </c>
      <c r="T370" s="202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03" t="s">
        <v>350</v>
      </c>
      <c r="AT370" s="203" t="s">
        <v>152</v>
      </c>
      <c r="AU370" s="203" t="s">
        <v>85</v>
      </c>
      <c r="AY370" s="18" t="s">
        <v>150</v>
      </c>
      <c r="BE370" s="204">
        <f>IF(N370="základní",J370,0)</f>
        <v>0</v>
      </c>
      <c r="BF370" s="204">
        <f>IF(N370="snížená",J370,0)</f>
        <v>0</v>
      </c>
      <c r="BG370" s="204">
        <f>IF(N370="zákl. přenesená",J370,0)</f>
        <v>0</v>
      </c>
      <c r="BH370" s="204">
        <f>IF(N370="sníž. přenesená",J370,0)</f>
        <v>0</v>
      </c>
      <c r="BI370" s="204">
        <f>IF(N370="nulová",J370,0)</f>
        <v>0</v>
      </c>
      <c r="BJ370" s="18" t="s">
        <v>83</v>
      </c>
      <c r="BK370" s="204">
        <f>ROUND(I370*H370,2)</f>
        <v>0</v>
      </c>
      <c r="BL370" s="18" t="s">
        <v>350</v>
      </c>
      <c r="BM370" s="203" t="s">
        <v>2425</v>
      </c>
    </row>
    <row r="371" spans="1:65" s="2" customFormat="1" ht="19.5">
      <c r="A371" s="35"/>
      <c r="B371" s="36"/>
      <c r="C371" s="37"/>
      <c r="D371" s="205" t="s">
        <v>159</v>
      </c>
      <c r="E371" s="37"/>
      <c r="F371" s="206" t="s">
        <v>2426</v>
      </c>
      <c r="G371" s="37"/>
      <c r="H371" s="37"/>
      <c r="I371" s="207"/>
      <c r="J371" s="37"/>
      <c r="K371" s="37"/>
      <c r="L371" s="40"/>
      <c r="M371" s="208"/>
      <c r="N371" s="209"/>
      <c r="O371" s="72"/>
      <c r="P371" s="72"/>
      <c r="Q371" s="72"/>
      <c r="R371" s="72"/>
      <c r="S371" s="72"/>
      <c r="T371" s="73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159</v>
      </c>
      <c r="AU371" s="18" t="s">
        <v>85</v>
      </c>
    </row>
    <row r="372" spans="1:65" s="13" customFormat="1">
      <c r="B372" s="210"/>
      <c r="C372" s="211"/>
      <c r="D372" s="205" t="s">
        <v>161</v>
      </c>
      <c r="E372" s="212" t="s">
        <v>1</v>
      </c>
      <c r="F372" s="213" t="s">
        <v>2427</v>
      </c>
      <c r="G372" s="211"/>
      <c r="H372" s="214">
        <v>1</v>
      </c>
      <c r="I372" s="215"/>
      <c r="J372" s="211"/>
      <c r="K372" s="211"/>
      <c r="L372" s="216"/>
      <c r="M372" s="217"/>
      <c r="N372" s="218"/>
      <c r="O372" s="218"/>
      <c r="P372" s="218"/>
      <c r="Q372" s="218"/>
      <c r="R372" s="218"/>
      <c r="S372" s="218"/>
      <c r="T372" s="219"/>
      <c r="AT372" s="220" t="s">
        <v>161</v>
      </c>
      <c r="AU372" s="220" t="s">
        <v>85</v>
      </c>
      <c r="AV372" s="13" t="s">
        <v>85</v>
      </c>
      <c r="AW372" s="13" t="s">
        <v>33</v>
      </c>
      <c r="AX372" s="13" t="s">
        <v>76</v>
      </c>
      <c r="AY372" s="220" t="s">
        <v>150</v>
      </c>
    </row>
    <row r="373" spans="1:65" s="14" customFormat="1">
      <c r="B373" s="221"/>
      <c r="C373" s="222"/>
      <c r="D373" s="205" t="s">
        <v>161</v>
      </c>
      <c r="E373" s="223" t="s">
        <v>1</v>
      </c>
      <c r="F373" s="224" t="s">
        <v>163</v>
      </c>
      <c r="G373" s="222"/>
      <c r="H373" s="225">
        <v>1</v>
      </c>
      <c r="I373" s="226"/>
      <c r="J373" s="222"/>
      <c r="K373" s="222"/>
      <c r="L373" s="227"/>
      <c r="M373" s="228"/>
      <c r="N373" s="229"/>
      <c r="O373" s="229"/>
      <c r="P373" s="229"/>
      <c r="Q373" s="229"/>
      <c r="R373" s="229"/>
      <c r="S373" s="229"/>
      <c r="T373" s="230"/>
      <c r="AT373" s="231" t="s">
        <v>161</v>
      </c>
      <c r="AU373" s="231" t="s">
        <v>85</v>
      </c>
      <c r="AV373" s="14" t="s">
        <v>157</v>
      </c>
      <c r="AW373" s="14" t="s">
        <v>33</v>
      </c>
      <c r="AX373" s="14" t="s">
        <v>83</v>
      </c>
      <c r="AY373" s="231" t="s">
        <v>150</v>
      </c>
    </row>
    <row r="374" spans="1:65" s="2" customFormat="1" ht="24.2" customHeight="1">
      <c r="A374" s="35"/>
      <c r="B374" s="36"/>
      <c r="C374" s="246" t="s">
        <v>898</v>
      </c>
      <c r="D374" s="246" t="s">
        <v>289</v>
      </c>
      <c r="E374" s="247" t="s">
        <v>2428</v>
      </c>
      <c r="F374" s="248" t="s">
        <v>2429</v>
      </c>
      <c r="G374" s="249" t="s">
        <v>490</v>
      </c>
      <c r="H374" s="250">
        <v>1</v>
      </c>
      <c r="I374" s="251"/>
      <c r="J374" s="252">
        <f>ROUND(I374*H374,2)</f>
        <v>0</v>
      </c>
      <c r="K374" s="248" t="s">
        <v>321</v>
      </c>
      <c r="L374" s="253"/>
      <c r="M374" s="254" t="s">
        <v>1</v>
      </c>
      <c r="N374" s="255" t="s">
        <v>41</v>
      </c>
      <c r="O374" s="72"/>
      <c r="P374" s="201">
        <f>O374*H374</f>
        <v>0</v>
      </c>
      <c r="Q374" s="201">
        <v>0</v>
      </c>
      <c r="R374" s="201">
        <f>Q374*H374</f>
        <v>0</v>
      </c>
      <c r="S374" s="201">
        <v>0</v>
      </c>
      <c r="T374" s="202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03" t="s">
        <v>475</v>
      </c>
      <c r="AT374" s="203" t="s">
        <v>289</v>
      </c>
      <c r="AU374" s="203" t="s">
        <v>85</v>
      </c>
      <c r="AY374" s="18" t="s">
        <v>150</v>
      </c>
      <c r="BE374" s="204">
        <f>IF(N374="základní",J374,0)</f>
        <v>0</v>
      </c>
      <c r="BF374" s="204">
        <f>IF(N374="snížená",J374,0)</f>
        <v>0</v>
      </c>
      <c r="BG374" s="204">
        <f>IF(N374="zákl. přenesená",J374,0)</f>
        <v>0</v>
      </c>
      <c r="BH374" s="204">
        <f>IF(N374="sníž. přenesená",J374,0)</f>
        <v>0</v>
      </c>
      <c r="BI374" s="204">
        <f>IF(N374="nulová",J374,0)</f>
        <v>0</v>
      </c>
      <c r="BJ374" s="18" t="s">
        <v>83</v>
      </c>
      <c r="BK374" s="204">
        <f>ROUND(I374*H374,2)</f>
        <v>0</v>
      </c>
      <c r="BL374" s="18" t="s">
        <v>350</v>
      </c>
      <c r="BM374" s="203" t="s">
        <v>2430</v>
      </c>
    </row>
    <row r="375" spans="1:65" s="2" customFormat="1">
      <c r="A375" s="35"/>
      <c r="B375" s="36"/>
      <c r="C375" s="37"/>
      <c r="D375" s="205" t="s">
        <v>159</v>
      </c>
      <c r="E375" s="37"/>
      <c r="F375" s="206" t="s">
        <v>2429</v>
      </c>
      <c r="G375" s="37"/>
      <c r="H375" s="37"/>
      <c r="I375" s="207"/>
      <c r="J375" s="37"/>
      <c r="K375" s="37"/>
      <c r="L375" s="40"/>
      <c r="M375" s="208"/>
      <c r="N375" s="209"/>
      <c r="O375" s="72"/>
      <c r="P375" s="72"/>
      <c r="Q375" s="72"/>
      <c r="R375" s="72"/>
      <c r="S375" s="72"/>
      <c r="T375" s="73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159</v>
      </c>
      <c r="AU375" s="18" t="s">
        <v>85</v>
      </c>
    </row>
    <row r="376" spans="1:65" s="13" customFormat="1">
      <c r="B376" s="210"/>
      <c r="C376" s="211"/>
      <c r="D376" s="205" t="s">
        <v>161</v>
      </c>
      <c r="E376" s="212" t="s">
        <v>1</v>
      </c>
      <c r="F376" s="213" t="s">
        <v>2431</v>
      </c>
      <c r="G376" s="211"/>
      <c r="H376" s="214">
        <v>1</v>
      </c>
      <c r="I376" s="215"/>
      <c r="J376" s="211"/>
      <c r="K376" s="211"/>
      <c r="L376" s="216"/>
      <c r="M376" s="217"/>
      <c r="N376" s="218"/>
      <c r="O376" s="218"/>
      <c r="P376" s="218"/>
      <c r="Q376" s="218"/>
      <c r="R376" s="218"/>
      <c r="S376" s="218"/>
      <c r="T376" s="219"/>
      <c r="AT376" s="220" t="s">
        <v>161</v>
      </c>
      <c r="AU376" s="220" t="s">
        <v>85</v>
      </c>
      <c r="AV376" s="13" t="s">
        <v>85</v>
      </c>
      <c r="AW376" s="13" t="s">
        <v>33</v>
      </c>
      <c r="AX376" s="13" t="s">
        <v>76</v>
      </c>
      <c r="AY376" s="220" t="s">
        <v>150</v>
      </c>
    </row>
    <row r="377" spans="1:65" s="14" customFormat="1">
      <c r="B377" s="221"/>
      <c r="C377" s="222"/>
      <c r="D377" s="205" t="s">
        <v>161</v>
      </c>
      <c r="E377" s="223" t="s">
        <v>1</v>
      </c>
      <c r="F377" s="224" t="s">
        <v>163</v>
      </c>
      <c r="G377" s="222"/>
      <c r="H377" s="225">
        <v>1</v>
      </c>
      <c r="I377" s="226"/>
      <c r="J377" s="222"/>
      <c r="K377" s="222"/>
      <c r="L377" s="227"/>
      <c r="M377" s="228"/>
      <c r="N377" s="229"/>
      <c r="O377" s="229"/>
      <c r="P377" s="229"/>
      <c r="Q377" s="229"/>
      <c r="R377" s="229"/>
      <c r="S377" s="229"/>
      <c r="T377" s="230"/>
      <c r="AT377" s="231" t="s">
        <v>161</v>
      </c>
      <c r="AU377" s="231" t="s">
        <v>85</v>
      </c>
      <c r="AV377" s="14" t="s">
        <v>157</v>
      </c>
      <c r="AW377" s="14" t="s">
        <v>33</v>
      </c>
      <c r="AX377" s="14" t="s">
        <v>83</v>
      </c>
      <c r="AY377" s="231" t="s">
        <v>150</v>
      </c>
    </row>
    <row r="378" spans="1:65" s="2" customFormat="1" ht="24.2" customHeight="1">
      <c r="A378" s="35"/>
      <c r="B378" s="36"/>
      <c r="C378" s="192" t="s">
        <v>905</v>
      </c>
      <c r="D378" s="192" t="s">
        <v>152</v>
      </c>
      <c r="E378" s="193" t="s">
        <v>2432</v>
      </c>
      <c r="F378" s="194" t="s">
        <v>2433</v>
      </c>
      <c r="G378" s="195" t="s">
        <v>2434</v>
      </c>
      <c r="H378" s="196">
        <v>5</v>
      </c>
      <c r="I378" s="197"/>
      <c r="J378" s="198">
        <f>ROUND(I378*H378,2)</f>
        <v>0</v>
      </c>
      <c r="K378" s="194" t="s">
        <v>156</v>
      </c>
      <c r="L378" s="40"/>
      <c r="M378" s="199" t="s">
        <v>1</v>
      </c>
      <c r="N378" s="200" t="s">
        <v>41</v>
      </c>
      <c r="O378" s="72"/>
      <c r="P378" s="201">
        <f>O378*H378</f>
        <v>0</v>
      </c>
      <c r="Q378" s="201">
        <v>0</v>
      </c>
      <c r="R378" s="201">
        <f>Q378*H378</f>
        <v>0</v>
      </c>
      <c r="S378" s="201">
        <v>1E-3</v>
      </c>
      <c r="T378" s="202">
        <f>S378*H378</f>
        <v>5.0000000000000001E-3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03" t="s">
        <v>350</v>
      </c>
      <c r="AT378" s="203" t="s">
        <v>152</v>
      </c>
      <c r="AU378" s="203" t="s">
        <v>85</v>
      </c>
      <c r="AY378" s="18" t="s">
        <v>150</v>
      </c>
      <c r="BE378" s="204">
        <f>IF(N378="základní",J378,0)</f>
        <v>0</v>
      </c>
      <c r="BF378" s="204">
        <f>IF(N378="snížená",J378,0)</f>
        <v>0</v>
      </c>
      <c r="BG378" s="204">
        <f>IF(N378="zákl. přenesená",J378,0)</f>
        <v>0</v>
      </c>
      <c r="BH378" s="204">
        <f>IF(N378="sníž. přenesená",J378,0)</f>
        <v>0</v>
      </c>
      <c r="BI378" s="204">
        <f>IF(N378="nulová",J378,0)</f>
        <v>0</v>
      </c>
      <c r="BJ378" s="18" t="s">
        <v>83</v>
      </c>
      <c r="BK378" s="204">
        <f>ROUND(I378*H378,2)</f>
        <v>0</v>
      </c>
      <c r="BL378" s="18" t="s">
        <v>350</v>
      </c>
      <c r="BM378" s="203" t="s">
        <v>2435</v>
      </c>
    </row>
    <row r="379" spans="1:65" s="2" customFormat="1" ht="19.5">
      <c r="A379" s="35"/>
      <c r="B379" s="36"/>
      <c r="C379" s="37"/>
      <c r="D379" s="205" t="s">
        <v>159</v>
      </c>
      <c r="E379" s="37"/>
      <c r="F379" s="206" t="s">
        <v>2436</v>
      </c>
      <c r="G379" s="37"/>
      <c r="H379" s="37"/>
      <c r="I379" s="207"/>
      <c r="J379" s="37"/>
      <c r="K379" s="37"/>
      <c r="L379" s="40"/>
      <c r="M379" s="208"/>
      <c r="N379" s="209"/>
      <c r="O379" s="72"/>
      <c r="P379" s="72"/>
      <c r="Q379" s="72"/>
      <c r="R379" s="72"/>
      <c r="S379" s="72"/>
      <c r="T379" s="73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159</v>
      </c>
      <c r="AU379" s="18" t="s">
        <v>85</v>
      </c>
    </row>
    <row r="380" spans="1:65" s="2" customFormat="1" ht="24.2" customHeight="1">
      <c r="A380" s="35"/>
      <c r="B380" s="36"/>
      <c r="C380" s="192" t="s">
        <v>910</v>
      </c>
      <c r="D380" s="192" t="s">
        <v>152</v>
      </c>
      <c r="E380" s="193" t="s">
        <v>1357</v>
      </c>
      <c r="F380" s="194" t="s">
        <v>2437</v>
      </c>
      <c r="G380" s="195" t="s">
        <v>171</v>
      </c>
      <c r="H380" s="196">
        <v>3.0000000000000001E-3</v>
      </c>
      <c r="I380" s="197"/>
      <c r="J380" s="198">
        <f>ROUND(I380*H380,2)</f>
        <v>0</v>
      </c>
      <c r="K380" s="194" t="s">
        <v>156</v>
      </c>
      <c r="L380" s="40"/>
      <c r="M380" s="199" t="s">
        <v>1</v>
      </c>
      <c r="N380" s="200" t="s">
        <v>41</v>
      </c>
      <c r="O380" s="72"/>
      <c r="P380" s="201">
        <f>O380*H380</f>
        <v>0</v>
      </c>
      <c r="Q380" s="201">
        <v>0</v>
      </c>
      <c r="R380" s="201">
        <f>Q380*H380</f>
        <v>0</v>
      </c>
      <c r="S380" s="201">
        <v>0</v>
      </c>
      <c r="T380" s="202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3" t="s">
        <v>350</v>
      </c>
      <c r="AT380" s="203" t="s">
        <v>152</v>
      </c>
      <c r="AU380" s="203" t="s">
        <v>85</v>
      </c>
      <c r="AY380" s="18" t="s">
        <v>150</v>
      </c>
      <c r="BE380" s="204">
        <f>IF(N380="základní",J380,0)</f>
        <v>0</v>
      </c>
      <c r="BF380" s="204">
        <f>IF(N380="snížená",J380,0)</f>
        <v>0</v>
      </c>
      <c r="BG380" s="204">
        <f>IF(N380="zákl. přenesená",J380,0)</f>
        <v>0</v>
      </c>
      <c r="BH380" s="204">
        <f>IF(N380="sníž. přenesená",J380,0)</f>
        <v>0</v>
      </c>
      <c r="BI380" s="204">
        <f>IF(N380="nulová",J380,0)</f>
        <v>0</v>
      </c>
      <c r="BJ380" s="18" t="s">
        <v>83</v>
      </c>
      <c r="BK380" s="204">
        <f>ROUND(I380*H380,2)</f>
        <v>0</v>
      </c>
      <c r="BL380" s="18" t="s">
        <v>350</v>
      </c>
      <c r="BM380" s="203" t="s">
        <v>2438</v>
      </c>
    </row>
    <row r="381" spans="1:65" s="2" customFormat="1" ht="29.25">
      <c r="A381" s="35"/>
      <c r="B381" s="36"/>
      <c r="C381" s="37"/>
      <c r="D381" s="205" t="s">
        <v>159</v>
      </c>
      <c r="E381" s="37"/>
      <c r="F381" s="206" t="s">
        <v>1360</v>
      </c>
      <c r="G381" s="37"/>
      <c r="H381" s="37"/>
      <c r="I381" s="207"/>
      <c r="J381" s="37"/>
      <c r="K381" s="37"/>
      <c r="L381" s="40"/>
      <c r="M381" s="208"/>
      <c r="N381" s="209"/>
      <c r="O381" s="72"/>
      <c r="P381" s="72"/>
      <c r="Q381" s="72"/>
      <c r="R381" s="72"/>
      <c r="S381" s="72"/>
      <c r="T381" s="73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8" t="s">
        <v>159</v>
      </c>
      <c r="AU381" s="18" t="s">
        <v>85</v>
      </c>
    </row>
    <row r="382" spans="1:65" s="2" customFormat="1" ht="24.2" customHeight="1">
      <c r="A382" s="35"/>
      <c r="B382" s="36"/>
      <c r="C382" s="192" t="s">
        <v>915</v>
      </c>
      <c r="D382" s="192" t="s">
        <v>152</v>
      </c>
      <c r="E382" s="193" t="s">
        <v>1362</v>
      </c>
      <c r="F382" s="194" t="s">
        <v>1363</v>
      </c>
      <c r="G382" s="195" t="s">
        <v>171</v>
      </c>
      <c r="H382" s="196">
        <v>3.0000000000000001E-3</v>
      </c>
      <c r="I382" s="197"/>
      <c r="J382" s="198">
        <f>ROUND(I382*H382,2)</f>
        <v>0</v>
      </c>
      <c r="K382" s="194" t="s">
        <v>156</v>
      </c>
      <c r="L382" s="40"/>
      <c r="M382" s="199" t="s">
        <v>1</v>
      </c>
      <c r="N382" s="200" t="s">
        <v>41</v>
      </c>
      <c r="O382" s="72"/>
      <c r="P382" s="201">
        <f>O382*H382</f>
        <v>0</v>
      </c>
      <c r="Q382" s="201">
        <v>0</v>
      </c>
      <c r="R382" s="201">
        <f>Q382*H382</f>
        <v>0</v>
      </c>
      <c r="S382" s="201">
        <v>0</v>
      </c>
      <c r="T382" s="202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03" t="s">
        <v>350</v>
      </c>
      <c r="AT382" s="203" t="s">
        <v>152</v>
      </c>
      <c r="AU382" s="203" t="s">
        <v>85</v>
      </c>
      <c r="AY382" s="18" t="s">
        <v>150</v>
      </c>
      <c r="BE382" s="204">
        <f>IF(N382="základní",J382,0)</f>
        <v>0</v>
      </c>
      <c r="BF382" s="204">
        <f>IF(N382="snížená",J382,0)</f>
        <v>0</v>
      </c>
      <c r="BG382" s="204">
        <f>IF(N382="zákl. přenesená",J382,0)</f>
        <v>0</v>
      </c>
      <c r="BH382" s="204">
        <f>IF(N382="sníž. přenesená",J382,0)</f>
        <v>0</v>
      </c>
      <c r="BI382" s="204">
        <f>IF(N382="nulová",J382,0)</f>
        <v>0</v>
      </c>
      <c r="BJ382" s="18" t="s">
        <v>83</v>
      </c>
      <c r="BK382" s="204">
        <f>ROUND(I382*H382,2)</f>
        <v>0</v>
      </c>
      <c r="BL382" s="18" t="s">
        <v>350</v>
      </c>
      <c r="BM382" s="203" t="s">
        <v>2439</v>
      </c>
    </row>
    <row r="383" spans="1:65" s="2" customFormat="1" ht="29.25">
      <c r="A383" s="35"/>
      <c r="B383" s="36"/>
      <c r="C383" s="37"/>
      <c r="D383" s="205" t="s">
        <v>159</v>
      </c>
      <c r="E383" s="37"/>
      <c r="F383" s="206" t="s">
        <v>1365</v>
      </c>
      <c r="G383" s="37"/>
      <c r="H383" s="37"/>
      <c r="I383" s="207"/>
      <c r="J383" s="37"/>
      <c r="K383" s="37"/>
      <c r="L383" s="40"/>
      <c r="M383" s="232"/>
      <c r="N383" s="233"/>
      <c r="O383" s="234"/>
      <c r="P383" s="234"/>
      <c r="Q383" s="234"/>
      <c r="R383" s="234"/>
      <c r="S383" s="234"/>
      <c r="T383" s="235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8" t="s">
        <v>159</v>
      </c>
      <c r="AU383" s="18" t="s">
        <v>85</v>
      </c>
    </row>
    <row r="384" spans="1:65" s="2" customFormat="1" ht="6.95" customHeight="1">
      <c r="A384" s="35"/>
      <c r="B384" s="55"/>
      <c r="C384" s="56"/>
      <c r="D384" s="56"/>
      <c r="E384" s="56"/>
      <c r="F384" s="56"/>
      <c r="G384" s="56"/>
      <c r="H384" s="56"/>
      <c r="I384" s="56"/>
      <c r="J384" s="56"/>
      <c r="K384" s="56"/>
      <c r="L384" s="40"/>
      <c r="M384" s="35"/>
      <c r="O384" s="35"/>
      <c r="P384" s="35"/>
      <c r="Q384" s="35"/>
      <c r="R384" s="35"/>
      <c r="S384" s="35"/>
      <c r="T384" s="35"/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</row>
  </sheetData>
  <sheetProtection algorithmName="SHA-512" hashValue="ROa1GrU3/8lFLqDshKiWWQ+s6czoVU5NEaVTqirH2dIH94tfOplgCopCe5DD1MTN892mAUF3lWCG0fZWUtWM0w==" saltValue="T5TktnNQt6ZvVK0Mgh/cng29CFfgtgvlwiKj1M54XietU1aetZa/jyhSmtAhur4kpz7as/00IqDpLWrX3rF0vA==" spinCount="100000" sheet="1" objects="1" scenarios="1" formatColumns="0" formatRows="0" autoFilter="0"/>
  <autoFilter ref="C138:K383"/>
  <mergeCells count="15">
    <mergeCell ref="E125:H125"/>
    <mergeCell ref="E129:H129"/>
    <mergeCell ref="E127:H127"/>
    <mergeCell ref="E131:H13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8" t="s">
        <v>109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85</v>
      </c>
    </row>
    <row r="4" spans="1:46" s="1" customFormat="1" ht="24.95" customHeight="1">
      <c r="B4" s="21"/>
      <c r="D4" s="118" t="s">
        <v>122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Blansko SEE  oprava</v>
      </c>
      <c r="F7" s="321"/>
      <c r="G7" s="321"/>
      <c r="H7" s="321"/>
      <c r="L7" s="21"/>
    </row>
    <row r="8" spans="1:46" ht="12.75">
      <c r="B8" s="21"/>
      <c r="D8" s="120" t="s">
        <v>123</v>
      </c>
      <c r="L8" s="21"/>
    </row>
    <row r="9" spans="1:46" s="1" customFormat="1" ht="16.5" customHeight="1">
      <c r="B9" s="21"/>
      <c r="E9" s="320" t="s">
        <v>224</v>
      </c>
      <c r="F9" s="280"/>
      <c r="G9" s="280"/>
      <c r="H9" s="280"/>
      <c r="L9" s="21"/>
    </row>
    <row r="10" spans="1:46" s="1" customFormat="1" ht="12" customHeight="1">
      <c r="B10" s="21"/>
      <c r="D10" s="120" t="s">
        <v>125</v>
      </c>
      <c r="L10" s="21"/>
    </row>
    <row r="11" spans="1:46" s="2" customFormat="1" ht="16.5" customHeight="1">
      <c r="A11" s="35"/>
      <c r="B11" s="40"/>
      <c r="C11" s="35"/>
      <c r="D11" s="35"/>
      <c r="E11" s="328" t="s">
        <v>225</v>
      </c>
      <c r="F11" s="322"/>
      <c r="G11" s="322"/>
      <c r="H11" s="322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226</v>
      </c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23" t="s">
        <v>2440</v>
      </c>
      <c r="F13" s="322"/>
      <c r="G13" s="322"/>
      <c r="H13" s="322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20" t="s">
        <v>18</v>
      </c>
      <c r="E15" s="35"/>
      <c r="F15" s="111" t="s">
        <v>1</v>
      </c>
      <c r="G15" s="35"/>
      <c r="H15" s="35"/>
      <c r="I15" s="120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20</v>
      </c>
      <c r="E16" s="35"/>
      <c r="F16" s="111" t="s">
        <v>21</v>
      </c>
      <c r="G16" s="35"/>
      <c r="H16" s="35"/>
      <c r="I16" s="120" t="s">
        <v>22</v>
      </c>
      <c r="J16" s="121" t="str">
        <f>'Rekapitulace stavby'!AN8</f>
        <v>31. 5. 2022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0" t="s">
        <v>24</v>
      </c>
      <c r="E18" s="35"/>
      <c r="F18" s="35"/>
      <c r="G18" s="35"/>
      <c r="H18" s="35"/>
      <c r="I18" s="120" t="s">
        <v>25</v>
      </c>
      <c r="J18" s="111" t="s">
        <v>26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1" t="s">
        <v>27</v>
      </c>
      <c r="F19" s="35"/>
      <c r="G19" s="35"/>
      <c r="H19" s="35"/>
      <c r="I19" s="120" t="s">
        <v>28</v>
      </c>
      <c r="J19" s="111" t="s">
        <v>29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0" t="s">
        <v>30</v>
      </c>
      <c r="E21" s="35"/>
      <c r="F21" s="35"/>
      <c r="G21" s="35"/>
      <c r="H21" s="35"/>
      <c r="I21" s="120" t="s">
        <v>25</v>
      </c>
      <c r="J21" s="31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24" t="str">
        <f>'Rekapitulace stavby'!E14</f>
        <v>Vyplň údaj</v>
      </c>
      <c r="F22" s="325"/>
      <c r="G22" s="325"/>
      <c r="H22" s="325"/>
      <c r="I22" s="120" t="s">
        <v>28</v>
      </c>
      <c r="J22" s="31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0" t="s">
        <v>32</v>
      </c>
      <c r="E24" s="35"/>
      <c r="F24" s="35"/>
      <c r="G24" s="35"/>
      <c r="H24" s="35"/>
      <c r="I24" s="120" t="s">
        <v>25</v>
      </c>
      <c r="J24" s="111" t="str">
        <f>IF('Rekapitulace stavby'!AN16="","",'Rekapitulace stavby'!AN16)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1" t="str">
        <f>IF('Rekapitulace stavby'!E17="","",'Rekapitulace stavby'!E17)</f>
        <v xml:space="preserve"> </v>
      </c>
      <c r="F25" s="35"/>
      <c r="G25" s="35"/>
      <c r="H25" s="35"/>
      <c r="I25" s="120" t="s">
        <v>28</v>
      </c>
      <c r="J25" s="111" t="str">
        <f>IF('Rekapitulace stavby'!AN17="","",'Rekapitulace stavby'!AN17)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0" t="s">
        <v>34</v>
      </c>
      <c r="E27" s="35"/>
      <c r="F27" s="35"/>
      <c r="G27" s="35"/>
      <c r="H27" s="35"/>
      <c r="I27" s="120" t="s">
        <v>25</v>
      </c>
      <c r="J27" s="111" t="str">
        <f>IF('Rekapitulace stavby'!AN19="","",'Rekapitulace stavby'!AN19)</f>
        <v/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1" t="str">
        <f>IF('Rekapitulace stavby'!E20="","",'Rekapitulace stavby'!E20)</f>
        <v xml:space="preserve"> </v>
      </c>
      <c r="F28" s="35"/>
      <c r="G28" s="35"/>
      <c r="H28" s="35"/>
      <c r="I28" s="120" t="s">
        <v>28</v>
      </c>
      <c r="J28" s="111" t="str">
        <f>IF('Rekapitulace stavby'!AN20="","",'Rekapitulace stavby'!AN20)</f>
        <v/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2"/>
      <c r="B31" s="123"/>
      <c r="C31" s="122"/>
      <c r="D31" s="122"/>
      <c r="E31" s="326" t="s">
        <v>1</v>
      </c>
      <c r="F31" s="326"/>
      <c r="G31" s="326"/>
      <c r="H31" s="326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6" t="s">
        <v>36</v>
      </c>
      <c r="E34" s="35"/>
      <c r="F34" s="35"/>
      <c r="G34" s="35"/>
      <c r="H34" s="35"/>
      <c r="I34" s="35"/>
      <c r="J34" s="127">
        <f>ROUND(J131,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5"/>
      <c r="E35" s="125"/>
      <c r="F35" s="125"/>
      <c r="G35" s="125"/>
      <c r="H35" s="125"/>
      <c r="I35" s="125"/>
      <c r="J35" s="125"/>
      <c r="K35" s="12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8" t="s">
        <v>38</v>
      </c>
      <c r="G36" s="35"/>
      <c r="H36" s="35"/>
      <c r="I36" s="128" t="s">
        <v>37</v>
      </c>
      <c r="J36" s="128" t="s">
        <v>39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9" t="s">
        <v>40</v>
      </c>
      <c r="E37" s="120" t="s">
        <v>41</v>
      </c>
      <c r="F37" s="130">
        <f>ROUND((SUM(BE131:BE294)),  2)</f>
        <v>0</v>
      </c>
      <c r="G37" s="35"/>
      <c r="H37" s="35"/>
      <c r="I37" s="131">
        <v>0.21</v>
      </c>
      <c r="J37" s="130">
        <f>ROUND(((SUM(BE131:BE294))*I37),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0" t="s">
        <v>42</v>
      </c>
      <c r="F38" s="130">
        <f>ROUND((SUM(BF131:BF294)),  2)</f>
        <v>0</v>
      </c>
      <c r="G38" s="35"/>
      <c r="H38" s="35"/>
      <c r="I38" s="131">
        <v>0.15</v>
      </c>
      <c r="J38" s="130">
        <f>ROUND(((SUM(BF131:BF294))*I38),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43</v>
      </c>
      <c r="F39" s="130">
        <f>ROUND((SUM(BG131:BG294)),  2)</f>
        <v>0</v>
      </c>
      <c r="G39" s="35"/>
      <c r="H39" s="35"/>
      <c r="I39" s="131">
        <v>0.21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20" t="s">
        <v>44</v>
      </c>
      <c r="F40" s="130">
        <f>ROUND((SUM(BH131:BH294)),  2)</f>
        <v>0</v>
      </c>
      <c r="G40" s="35"/>
      <c r="H40" s="35"/>
      <c r="I40" s="131">
        <v>0.15</v>
      </c>
      <c r="J40" s="130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0" t="s">
        <v>45</v>
      </c>
      <c r="F41" s="130">
        <f>ROUND((SUM(BI131:BI294)),  2)</f>
        <v>0</v>
      </c>
      <c r="G41" s="35"/>
      <c r="H41" s="35"/>
      <c r="I41" s="131">
        <v>0</v>
      </c>
      <c r="J41" s="130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2"/>
      <c r="D43" s="133" t="s">
        <v>46</v>
      </c>
      <c r="E43" s="134"/>
      <c r="F43" s="134"/>
      <c r="G43" s="135" t="s">
        <v>47</v>
      </c>
      <c r="H43" s="136" t="s">
        <v>48</v>
      </c>
      <c r="I43" s="134"/>
      <c r="J43" s="137">
        <f>SUM(J34:J41)</f>
        <v>0</v>
      </c>
      <c r="K43" s="138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18" t="str">
        <f>E7</f>
        <v>Blansko SEE  oprava</v>
      </c>
      <c r="F85" s="319"/>
      <c r="G85" s="319"/>
      <c r="H85" s="319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18" t="s">
        <v>224</v>
      </c>
      <c r="F87" s="304"/>
      <c r="G87" s="304"/>
      <c r="H87" s="304"/>
      <c r="I87" s="23"/>
      <c r="J87" s="23"/>
      <c r="K87" s="23"/>
      <c r="L87" s="21"/>
    </row>
    <row r="88" spans="1:31" s="1" customFormat="1" ht="12" customHeight="1">
      <c r="B88" s="22"/>
      <c r="C88" s="30" t="s">
        <v>125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27" t="s">
        <v>225</v>
      </c>
      <c r="F89" s="317"/>
      <c r="G89" s="317"/>
      <c r="H89" s="317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226</v>
      </c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312" t="str">
        <f>E13</f>
        <v>03 - Ústřední topení</v>
      </c>
      <c r="F91" s="317"/>
      <c r="G91" s="317"/>
      <c r="H91" s="317"/>
      <c r="I91" s="37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 xml:space="preserve"> </v>
      </c>
      <c r="G93" s="37"/>
      <c r="H93" s="37"/>
      <c r="I93" s="30" t="s">
        <v>22</v>
      </c>
      <c r="J93" s="67" t="str">
        <f>IF(J16="","",J16)</f>
        <v>31. 5. 2022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>Správa železnic, státní organizace</v>
      </c>
      <c r="G95" s="37"/>
      <c r="H95" s="37"/>
      <c r="I95" s="30" t="s">
        <v>32</v>
      </c>
      <c r="J95" s="33" t="str">
        <f>E25</f>
        <v xml:space="preserve"> 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30</v>
      </c>
      <c r="D96" s="37"/>
      <c r="E96" s="37"/>
      <c r="F96" s="28" t="str">
        <f>IF(E22="","",E22)</f>
        <v>Vyplň údaj</v>
      </c>
      <c r="G96" s="37"/>
      <c r="H96" s="37"/>
      <c r="I96" s="30" t="s">
        <v>34</v>
      </c>
      <c r="J96" s="33" t="str">
        <f>E28</f>
        <v xml:space="preserve"> 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0" t="s">
        <v>128</v>
      </c>
      <c r="D98" s="151"/>
      <c r="E98" s="151"/>
      <c r="F98" s="151"/>
      <c r="G98" s="151"/>
      <c r="H98" s="151"/>
      <c r="I98" s="151"/>
      <c r="J98" s="152" t="s">
        <v>129</v>
      </c>
      <c r="K98" s="151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3" t="s">
        <v>130</v>
      </c>
      <c r="D100" s="37"/>
      <c r="E100" s="37"/>
      <c r="F100" s="37"/>
      <c r="G100" s="37"/>
      <c r="H100" s="37"/>
      <c r="I100" s="37"/>
      <c r="J100" s="85">
        <f>J131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131</v>
      </c>
    </row>
    <row r="101" spans="1:47" s="9" customFormat="1" ht="24.95" customHeight="1">
      <c r="B101" s="154"/>
      <c r="C101" s="155"/>
      <c r="D101" s="156" t="s">
        <v>238</v>
      </c>
      <c r="E101" s="157"/>
      <c r="F101" s="157"/>
      <c r="G101" s="157"/>
      <c r="H101" s="157"/>
      <c r="I101" s="157"/>
      <c r="J101" s="158">
        <f>J132</f>
        <v>0</v>
      </c>
      <c r="K101" s="155"/>
      <c r="L101" s="159"/>
    </row>
    <row r="102" spans="1:47" s="10" customFormat="1" ht="19.899999999999999" customHeight="1">
      <c r="B102" s="160"/>
      <c r="C102" s="105"/>
      <c r="D102" s="161" t="s">
        <v>2441</v>
      </c>
      <c r="E102" s="162"/>
      <c r="F102" s="162"/>
      <c r="G102" s="162"/>
      <c r="H102" s="162"/>
      <c r="I102" s="162"/>
      <c r="J102" s="163">
        <f>J133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2442</v>
      </c>
      <c r="E103" s="162"/>
      <c r="F103" s="162"/>
      <c r="G103" s="162"/>
      <c r="H103" s="162"/>
      <c r="I103" s="162"/>
      <c r="J103" s="163">
        <f>J153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2443</v>
      </c>
      <c r="E104" s="162"/>
      <c r="F104" s="162"/>
      <c r="G104" s="162"/>
      <c r="H104" s="162"/>
      <c r="I104" s="162"/>
      <c r="J104" s="163">
        <f>J192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2444</v>
      </c>
      <c r="E105" s="162"/>
      <c r="F105" s="162"/>
      <c r="G105" s="162"/>
      <c r="H105" s="162"/>
      <c r="I105" s="162"/>
      <c r="J105" s="163">
        <f>J245</f>
        <v>0</v>
      </c>
      <c r="K105" s="105"/>
      <c r="L105" s="164"/>
    </row>
    <row r="106" spans="1:47" s="9" customFormat="1" ht="24.95" customHeight="1">
      <c r="B106" s="154"/>
      <c r="C106" s="155"/>
      <c r="D106" s="156" t="s">
        <v>255</v>
      </c>
      <c r="E106" s="157"/>
      <c r="F106" s="157"/>
      <c r="G106" s="157"/>
      <c r="H106" s="157"/>
      <c r="I106" s="157"/>
      <c r="J106" s="158">
        <f>J282</f>
        <v>0</v>
      </c>
      <c r="K106" s="155"/>
      <c r="L106" s="159"/>
    </row>
    <row r="107" spans="1:47" s="9" customFormat="1" ht="24.95" customHeight="1">
      <c r="B107" s="154"/>
      <c r="C107" s="155"/>
      <c r="D107" s="156" t="s">
        <v>197</v>
      </c>
      <c r="E107" s="157"/>
      <c r="F107" s="157"/>
      <c r="G107" s="157"/>
      <c r="H107" s="157"/>
      <c r="I107" s="157"/>
      <c r="J107" s="158">
        <f>J290</f>
        <v>0</v>
      </c>
      <c r="K107" s="155"/>
      <c r="L107" s="159"/>
    </row>
    <row r="108" spans="1:47" s="2" customFormat="1" ht="21.7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6.95" customHeight="1">
      <c r="A109" s="35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pans="1:31" s="2" customFormat="1" ht="6.95" customHeight="1">
      <c r="A113" s="35"/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24.95" customHeight="1">
      <c r="A114" s="35"/>
      <c r="B114" s="36"/>
      <c r="C114" s="24" t="s">
        <v>135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12" customHeight="1">
      <c r="A116" s="35"/>
      <c r="B116" s="36"/>
      <c r="C116" s="30" t="s">
        <v>16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16.5" customHeight="1">
      <c r="A117" s="35"/>
      <c r="B117" s="36"/>
      <c r="C117" s="37"/>
      <c r="D117" s="37"/>
      <c r="E117" s="318" t="str">
        <f>E7</f>
        <v>Blansko SEE  oprava</v>
      </c>
      <c r="F117" s="319"/>
      <c r="G117" s="319"/>
      <c r="H117" s="319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1" customFormat="1" ht="12" customHeight="1">
      <c r="B118" s="22"/>
      <c r="C118" s="30" t="s">
        <v>123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pans="1:31" s="1" customFormat="1" ht="16.5" customHeight="1">
      <c r="B119" s="22"/>
      <c r="C119" s="23"/>
      <c r="D119" s="23"/>
      <c r="E119" s="318" t="s">
        <v>224</v>
      </c>
      <c r="F119" s="304"/>
      <c r="G119" s="304"/>
      <c r="H119" s="304"/>
      <c r="I119" s="23"/>
      <c r="J119" s="23"/>
      <c r="K119" s="23"/>
      <c r="L119" s="21"/>
    </row>
    <row r="120" spans="1:31" s="1" customFormat="1" ht="12" customHeight="1">
      <c r="B120" s="22"/>
      <c r="C120" s="30" t="s">
        <v>125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pans="1:31" s="2" customFormat="1" ht="16.5" customHeight="1">
      <c r="A121" s="35"/>
      <c r="B121" s="36"/>
      <c r="C121" s="37"/>
      <c r="D121" s="37"/>
      <c r="E121" s="327" t="s">
        <v>225</v>
      </c>
      <c r="F121" s="317"/>
      <c r="G121" s="317"/>
      <c r="H121" s="31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2" customHeight="1">
      <c r="A122" s="35"/>
      <c r="B122" s="36"/>
      <c r="C122" s="30" t="s">
        <v>226</v>
      </c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6.5" customHeight="1">
      <c r="A123" s="35"/>
      <c r="B123" s="36"/>
      <c r="C123" s="37"/>
      <c r="D123" s="37"/>
      <c r="E123" s="312" t="str">
        <f>E13</f>
        <v>03 - Ústřední topení</v>
      </c>
      <c r="F123" s="317"/>
      <c r="G123" s="317"/>
      <c r="H123" s="31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30" t="s">
        <v>20</v>
      </c>
      <c r="D125" s="37"/>
      <c r="E125" s="37"/>
      <c r="F125" s="28" t="str">
        <f>F16</f>
        <v xml:space="preserve"> </v>
      </c>
      <c r="G125" s="37"/>
      <c r="H125" s="37"/>
      <c r="I125" s="30" t="s">
        <v>22</v>
      </c>
      <c r="J125" s="67" t="str">
        <f>IF(J16="","",J16)</f>
        <v>31. 5. 2022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30" t="s">
        <v>24</v>
      </c>
      <c r="D127" s="37"/>
      <c r="E127" s="37"/>
      <c r="F127" s="28" t="str">
        <f>E19</f>
        <v>Správa železnic, státní organizace</v>
      </c>
      <c r="G127" s="37"/>
      <c r="H127" s="37"/>
      <c r="I127" s="30" t="s">
        <v>32</v>
      </c>
      <c r="J127" s="33" t="str">
        <f>E25</f>
        <v xml:space="preserve"> 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5.2" customHeight="1">
      <c r="A128" s="35"/>
      <c r="B128" s="36"/>
      <c r="C128" s="30" t="s">
        <v>30</v>
      </c>
      <c r="D128" s="37"/>
      <c r="E128" s="37"/>
      <c r="F128" s="28" t="str">
        <f>IF(E22="","",E22)</f>
        <v>Vyplň údaj</v>
      </c>
      <c r="G128" s="37"/>
      <c r="H128" s="37"/>
      <c r="I128" s="30" t="s">
        <v>34</v>
      </c>
      <c r="J128" s="33" t="str">
        <f>E28</f>
        <v xml:space="preserve"> 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0.3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11" customFormat="1" ht="29.25" customHeight="1">
      <c r="A130" s="165"/>
      <c r="B130" s="166"/>
      <c r="C130" s="167" t="s">
        <v>136</v>
      </c>
      <c r="D130" s="168" t="s">
        <v>61</v>
      </c>
      <c r="E130" s="168" t="s">
        <v>57</v>
      </c>
      <c r="F130" s="168" t="s">
        <v>58</v>
      </c>
      <c r="G130" s="168" t="s">
        <v>137</v>
      </c>
      <c r="H130" s="168" t="s">
        <v>138</v>
      </c>
      <c r="I130" s="168" t="s">
        <v>139</v>
      </c>
      <c r="J130" s="168" t="s">
        <v>129</v>
      </c>
      <c r="K130" s="169" t="s">
        <v>140</v>
      </c>
      <c r="L130" s="170"/>
      <c r="M130" s="76" t="s">
        <v>1</v>
      </c>
      <c r="N130" s="77" t="s">
        <v>40</v>
      </c>
      <c r="O130" s="77" t="s">
        <v>141</v>
      </c>
      <c r="P130" s="77" t="s">
        <v>142</v>
      </c>
      <c r="Q130" s="77" t="s">
        <v>143</v>
      </c>
      <c r="R130" s="77" t="s">
        <v>144</v>
      </c>
      <c r="S130" s="77" t="s">
        <v>145</v>
      </c>
      <c r="T130" s="78" t="s">
        <v>146</v>
      </c>
      <c r="U130" s="165"/>
      <c r="V130" s="165"/>
      <c r="W130" s="165"/>
      <c r="X130" s="165"/>
      <c r="Y130" s="165"/>
      <c r="Z130" s="165"/>
      <c r="AA130" s="165"/>
      <c r="AB130" s="165"/>
      <c r="AC130" s="165"/>
      <c r="AD130" s="165"/>
      <c r="AE130" s="165"/>
    </row>
    <row r="131" spans="1:65" s="2" customFormat="1" ht="22.9" customHeight="1">
      <c r="A131" s="35"/>
      <c r="B131" s="36"/>
      <c r="C131" s="83" t="s">
        <v>147</v>
      </c>
      <c r="D131" s="37"/>
      <c r="E131" s="37"/>
      <c r="F131" s="37"/>
      <c r="G131" s="37"/>
      <c r="H131" s="37"/>
      <c r="I131" s="37"/>
      <c r="J131" s="171">
        <f>BK131</f>
        <v>0</v>
      </c>
      <c r="K131" s="37"/>
      <c r="L131" s="40"/>
      <c r="M131" s="79"/>
      <c r="N131" s="172"/>
      <c r="O131" s="80"/>
      <c r="P131" s="173">
        <f>P132+P282+P290</f>
        <v>0</v>
      </c>
      <c r="Q131" s="80"/>
      <c r="R131" s="173">
        <f>R132+R282+R290</f>
        <v>1.8372600000000001</v>
      </c>
      <c r="S131" s="80"/>
      <c r="T131" s="174">
        <f>T132+T282+T290</f>
        <v>3.440626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75</v>
      </c>
      <c r="AU131" s="18" t="s">
        <v>131</v>
      </c>
      <c r="BK131" s="175">
        <f>BK132+BK282+BK290</f>
        <v>0</v>
      </c>
    </row>
    <row r="132" spans="1:65" s="12" customFormat="1" ht="25.9" customHeight="1">
      <c r="B132" s="176"/>
      <c r="C132" s="177"/>
      <c r="D132" s="178" t="s">
        <v>75</v>
      </c>
      <c r="E132" s="179" t="s">
        <v>789</v>
      </c>
      <c r="F132" s="179" t="s">
        <v>790</v>
      </c>
      <c r="G132" s="177"/>
      <c r="H132" s="177"/>
      <c r="I132" s="180"/>
      <c r="J132" s="181">
        <f>BK132</f>
        <v>0</v>
      </c>
      <c r="K132" s="177"/>
      <c r="L132" s="182"/>
      <c r="M132" s="183"/>
      <c r="N132" s="184"/>
      <c r="O132" s="184"/>
      <c r="P132" s="185">
        <f>P133+P153+P192+P245</f>
        <v>0</v>
      </c>
      <c r="Q132" s="184"/>
      <c r="R132" s="185">
        <f>R133+R153+R192+R245</f>
        <v>1.8372600000000001</v>
      </c>
      <c r="S132" s="184"/>
      <c r="T132" s="186">
        <f>T133+T153+T192+T245</f>
        <v>3.440626</v>
      </c>
      <c r="AR132" s="187" t="s">
        <v>85</v>
      </c>
      <c r="AT132" s="188" t="s">
        <v>75</v>
      </c>
      <c r="AU132" s="188" t="s">
        <v>76</v>
      </c>
      <c r="AY132" s="187" t="s">
        <v>150</v>
      </c>
      <c r="BK132" s="189">
        <f>BK133+BK153+BK192+BK245</f>
        <v>0</v>
      </c>
    </row>
    <row r="133" spans="1:65" s="12" customFormat="1" ht="22.9" customHeight="1">
      <c r="B133" s="176"/>
      <c r="C133" s="177"/>
      <c r="D133" s="178" t="s">
        <v>75</v>
      </c>
      <c r="E133" s="190" t="s">
        <v>2445</v>
      </c>
      <c r="F133" s="190" t="s">
        <v>2446</v>
      </c>
      <c r="G133" s="177"/>
      <c r="H133" s="177"/>
      <c r="I133" s="180"/>
      <c r="J133" s="191">
        <f>BK133</f>
        <v>0</v>
      </c>
      <c r="K133" s="177"/>
      <c r="L133" s="182"/>
      <c r="M133" s="183"/>
      <c r="N133" s="184"/>
      <c r="O133" s="184"/>
      <c r="P133" s="185">
        <f>SUM(P134:P152)</f>
        <v>0</v>
      </c>
      <c r="Q133" s="184"/>
      <c r="R133" s="185">
        <f>SUM(R134:R152)</f>
        <v>2.615E-2</v>
      </c>
      <c r="S133" s="184"/>
      <c r="T133" s="186">
        <f>SUM(T134:T152)</f>
        <v>0</v>
      </c>
      <c r="AR133" s="187" t="s">
        <v>85</v>
      </c>
      <c r="AT133" s="188" t="s">
        <v>75</v>
      </c>
      <c r="AU133" s="188" t="s">
        <v>83</v>
      </c>
      <c r="AY133" s="187" t="s">
        <v>150</v>
      </c>
      <c r="BK133" s="189">
        <f>SUM(BK134:BK152)</f>
        <v>0</v>
      </c>
    </row>
    <row r="134" spans="1:65" s="2" customFormat="1" ht="37.9" customHeight="1">
      <c r="A134" s="35"/>
      <c r="B134" s="36"/>
      <c r="C134" s="192" t="s">
        <v>83</v>
      </c>
      <c r="D134" s="192" t="s">
        <v>152</v>
      </c>
      <c r="E134" s="193" t="s">
        <v>2447</v>
      </c>
      <c r="F134" s="194" t="s">
        <v>2448</v>
      </c>
      <c r="G134" s="195" t="s">
        <v>2156</v>
      </c>
      <c r="H134" s="196">
        <v>1</v>
      </c>
      <c r="I134" s="197"/>
      <c r="J134" s="198">
        <f>ROUND(I134*H134,2)</f>
        <v>0</v>
      </c>
      <c r="K134" s="194" t="s">
        <v>156</v>
      </c>
      <c r="L134" s="40"/>
      <c r="M134" s="199" t="s">
        <v>1</v>
      </c>
      <c r="N134" s="200" t="s">
        <v>41</v>
      </c>
      <c r="O134" s="72"/>
      <c r="P134" s="201">
        <f>O134*H134</f>
        <v>0</v>
      </c>
      <c r="Q134" s="201">
        <v>5.47E-3</v>
      </c>
      <c r="R134" s="201">
        <f>Q134*H134</f>
        <v>5.47E-3</v>
      </c>
      <c r="S134" s="201">
        <v>0</v>
      </c>
      <c r="T134" s="20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3" t="s">
        <v>350</v>
      </c>
      <c r="AT134" s="203" t="s">
        <v>152</v>
      </c>
      <c r="AU134" s="203" t="s">
        <v>85</v>
      </c>
      <c r="AY134" s="18" t="s">
        <v>150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8" t="s">
        <v>83</v>
      </c>
      <c r="BK134" s="204">
        <f>ROUND(I134*H134,2)</f>
        <v>0</v>
      </c>
      <c r="BL134" s="18" t="s">
        <v>350</v>
      </c>
      <c r="BM134" s="203" t="s">
        <v>2449</v>
      </c>
    </row>
    <row r="135" spans="1:65" s="2" customFormat="1" ht="29.25">
      <c r="A135" s="35"/>
      <c r="B135" s="36"/>
      <c r="C135" s="37"/>
      <c r="D135" s="205" t="s">
        <v>159</v>
      </c>
      <c r="E135" s="37"/>
      <c r="F135" s="206" t="s">
        <v>2450</v>
      </c>
      <c r="G135" s="37"/>
      <c r="H135" s="37"/>
      <c r="I135" s="207"/>
      <c r="J135" s="37"/>
      <c r="K135" s="37"/>
      <c r="L135" s="40"/>
      <c r="M135" s="208"/>
      <c r="N135" s="209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159</v>
      </c>
      <c r="AU135" s="18" t="s">
        <v>85</v>
      </c>
    </row>
    <row r="136" spans="1:65" s="2" customFormat="1" ht="24.2" customHeight="1">
      <c r="A136" s="35"/>
      <c r="B136" s="36"/>
      <c r="C136" s="192" t="s">
        <v>85</v>
      </c>
      <c r="D136" s="192" t="s">
        <v>152</v>
      </c>
      <c r="E136" s="193" t="s">
        <v>2451</v>
      </c>
      <c r="F136" s="194" t="s">
        <v>2452</v>
      </c>
      <c r="G136" s="195" t="s">
        <v>490</v>
      </c>
      <c r="H136" s="196">
        <v>1</v>
      </c>
      <c r="I136" s="197"/>
      <c r="J136" s="198">
        <f>ROUND(I136*H136,2)</f>
        <v>0</v>
      </c>
      <c r="K136" s="194" t="s">
        <v>156</v>
      </c>
      <c r="L136" s="40"/>
      <c r="M136" s="199" t="s">
        <v>1</v>
      </c>
      <c r="N136" s="200" t="s">
        <v>41</v>
      </c>
      <c r="O136" s="72"/>
      <c r="P136" s="201">
        <f>O136*H136</f>
        <v>0</v>
      </c>
      <c r="Q136" s="201">
        <v>6.8000000000000005E-4</v>
      </c>
      <c r="R136" s="201">
        <f>Q136*H136</f>
        <v>6.8000000000000005E-4</v>
      </c>
      <c r="S136" s="201">
        <v>0</v>
      </c>
      <c r="T136" s="20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3" t="s">
        <v>350</v>
      </c>
      <c r="AT136" s="203" t="s">
        <v>152</v>
      </c>
      <c r="AU136" s="203" t="s">
        <v>85</v>
      </c>
      <c r="AY136" s="18" t="s">
        <v>150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8" t="s">
        <v>83</v>
      </c>
      <c r="BK136" s="204">
        <f>ROUND(I136*H136,2)</f>
        <v>0</v>
      </c>
      <c r="BL136" s="18" t="s">
        <v>350</v>
      </c>
      <c r="BM136" s="203" t="s">
        <v>2453</v>
      </c>
    </row>
    <row r="137" spans="1:65" s="2" customFormat="1" ht="19.5">
      <c r="A137" s="35"/>
      <c r="B137" s="36"/>
      <c r="C137" s="37"/>
      <c r="D137" s="205" t="s">
        <v>159</v>
      </c>
      <c r="E137" s="37"/>
      <c r="F137" s="206" t="s">
        <v>2452</v>
      </c>
      <c r="G137" s="37"/>
      <c r="H137" s="37"/>
      <c r="I137" s="207"/>
      <c r="J137" s="37"/>
      <c r="K137" s="37"/>
      <c r="L137" s="40"/>
      <c r="M137" s="208"/>
      <c r="N137" s="209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159</v>
      </c>
      <c r="AU137" s="18" t="s">
        <v>85</v>
      </c>
    </row>
    <row r="138" spans="1:65" s="2" customFormat="1" ht="33" customHeight="1">
      <c r="A138" s="35"/>
      <c r="B138" s="36"/>
      <c r="C138" s="192" t="s">
        <v>102</v>
      </c>
      <c r="D138" s="192" t="s">
        <v>152</v>
      </c>
      <c r="E138" s="193" t="s">
        <v>2454</v>
      </c>
      <c r="F138" s="194" t="s">
        <v>2455</v>
      </c>
      <c r="G138" s="195" t="s">
        <v>2156</v>
      </c>
      <c r="H138" s="196">
        <v>1</v>
      </c>
      <c r="I138" s="197"/>
      <c r="J138" s="198">
        <f>ROUND(I138*H138,2)</f>
        <v>0</v>
      </c>
      <c r="K138" s="194" t="s">
        <v>321</v>
      </c>
      <c r="L138" s="40"/>
      <c r="M138" s="199" t="s">
        <v>1</v>
      </c>
      <c r="N138" s="200" t="s">
        <v>41</v>
      </c>
      <c r="O138" s="72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3" t="s">
        <v>350</v>
      </c>
      <c r="AT138" s="203" t="s">
        <v>152</v>
      </c>
      <c r="AU138" s="203" t="s">
        <v>85</v>
      </c>
      <c r="AY138" s="18" t="s">
        <v>150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8" t="s">
        <v>83</v>
      </c>
      <c r="BK138" s="204">
        <f>ROUND(I138*H138,2)</f>
        <v>0</v>
      </c>
      <c r="BL138" s="18" t="s">
        <v>350</v>
      </c>
      <c r="BM138" s="203" t="s">
        <v>2456</v>
      </c>
    </row>
    <row r="139" spans="1:65" s="2" customFormat="1" ht="19.5">
      <c r="A139" s="35"/>
      <c r="B139" s="36"/>
      <c r="C139" s="37"/>
      <c r="D139" s="205" t="s">
        <v>159</v>
      </c>
      <c r="E139" s="37"/>
      <c r="F139" s="206" t="s">
        <v>2455</v>
      </c>
      <c r="G139" s="37"/>
      <c r="H139" s="37"/>
      <c r="I139" s="207"/>
      <c r="J139" s="37"/>
      <c r="K139" s="37"/>
      <c r="L139" s="40"/>
      <c r="M139" s="208"/>
      <c r="N139" s="209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159</v>
      </c>
      <c r="AU139" s="18" t="s">
        <v>85</v>
      </c>
    </row>
    <row r="140" spans="1:65" s="2" customFormat="1" ht="16.5" customHeight="1">
      <c r="A140" s="35"/>
      <c r="B140" s="36"/>
      <c r="C140" s="192" t="s">
        <v>157</v>
      </c>
      <c r="D140" s="192" t="s">
        <v>152</v>
      </c>
      <c r="E140" s="193" t="s">
        <v>2457</v>
      </c>
      <c r="F140" s="194" t="s">
        <v>2458</v>
      </c>
      <c r="G140" s="195" t="s">
        <v>2156</v>
      </c>
      <c r="H140" s="196">
        <v>1</v>
      </c>
      <c r="I140" s="197"/>
      <c r="J140" s="198">
        <f>ROUND(I140*H140,2)</f>
        <v>0</v>
      </c>
      <c r="K140" s="194" t="s">
        <v>321</v>
      </c>
      <c r="L140" s="40"/>
      <c r="M140" s="199" t="s">
        <v>1</v>
      </c>
      <c r="N140" s="200" t="s">
        <v>41</v>
      </c>
      <c r="O140" s="72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3" t="s">
        <v>350</v>
      </c>
      <c r="AT140" s="203" t="s">
        <v>152</v>
      </c>
      <c r="AU140" s="203" t="s">
        <v>85</v>
      </c>
      <c r="AY140" s="18" t="s">
        <v>150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8" t="s">
        <v>83</v>
      </c>
      <c r="BK140" s="204">
        <f>ROUND(I140*H140,2)</f>
        <v>0</v>
      </c>
      <c r="BL140" s="18" t="s">
        <v>350</v>
      </c>
      <c r="BM140" s="203" t="s">
        <v>2459</v>
      </c>
    </row>
    <row r="141" spans="1:65" s="2" customFormat="1">
      <c r="A141" s="35"/>
      <c r="B141" s="36"/>
      <c r="C141" s="37"/>
      <c r="D141" s="205" t="s">
        <v>159</v>
      </c>
      <c r="E141" s="37"/>
      <c r="F141" s="206" t="s">
        <v>2460</v>
      </c>
      <c r="G141" s="37"/>
      <c r="H141" s="37"/>
      <c r="I141" s="207"/>
      <c r="J141" s="37"/>
      <c r="K141" s="37"/>
      <c r="L141" s="40"/>
      <c r="M141" s="208"/>
      <c r="N141" s="209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159</v>
      </c>
      <c r="AU141" s="18" t="s">
        <v>85</v>
      </c>
    </row>
    <row r="142" spans="1:65" s="2" customFormat="1" ht="24.2" customHeight="1">
      <c r="A142" s="35"/>
      <c r="B142" s="36"/>
      <c r="C142" s="246" t="s">
        <v>185</v>
      </c>
      <c r="D142" s="246" t="s">
        <v>289</v>
      </c>
      <c r="E142" s="247" t="s">
        <v>2461</v>
      </c>
      <c r="F142" s="248" t="s">
        <v>2462</v>
      </c>
      <c r="G142" s="249" t="s">
        <v>490</v>
      </c>
      <c r="H142" s="250">
        <v>1</v>
      </c>
      <c r="I142" s="251"/>
      <c r="J142" s="252">
        <f>ROUND(I142*H142,2)</f>
        <v>0</v>
      </c>
      <c r="K142" s="248" t="s">
        <v>156</v>
      </c>
      <c r="L142" s="253"/>
      <c r="M142" s="254" t="s">
        <v>1</v>
      </c>
      <c r="N142" s="255" t="s">
        <v>41</v>
      </c>
      <c r="O142" s="72"/>
      <c r="P142" s="201">
        <f>O142*H142</f>
        <v>0</v>
      </c>
      <c r="Q142" s="201">
        <v>0.02</v>
      </c>
      <c r="R142" s="201">
        <f>Q142*H142</f>
        <v>0.02</v>
      </c>
      <c r="S142" s="201">
        <v>0</v>
      </c>
      <c r="T142" s="20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3" t="s">
        <v>475</v>
      </c>
      <c r="AT142" s="203" t="s">
        <v>289</v>
      </c>
      <c r="AU142" s="203" t="s">
        <v>85</v>
      </c>
      <c r="AY142" s="18" t="s">
        <v>150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8" t="s">
        <v>83</v>
      </c>
      <c r="BK142" s="204">
        <f>ROUND(I142*H142,2)</f>
        <v>0</v>
      </c>
      <c r="BL142" s="18" t="s">
        <v>350</v>
      </c>
      <c r="BM142" s="203" t="s">
        <v>2463</v>
      </c>
    </row>
    <row r="143" spans="1:65" s="2" customFormat="1" ht="19.5">
      <c r="A143" s="35"/>
      <c r="B143" s="36"/>
      <c r="C143" s="37"/>
      <c r="D143" s="205" t="s">
        <v>159</v>
      </c>
      <c r="E143" s="37"/>
      <c r="F143" s="206" t="s">
        <v>2462</v>
      </c>
      <c r="G143" s="37"/>
      <c r="H143" s="37"/>
      <c r="I143" s="207"/>
      <c r="J143" s="37"/>
      <c r="K143" s="37"/>
      <c r="L143" s="40"/>
      <c r="M143" s="208"/>
      <c r="N143" s="209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159</v>
      </c>
      <c r="AU143" s="18" t="s">
        <v>85</v>
      </c>
    </row>
    <row r="144" spans="1:65" s="15" customFormat="1">
      <c r="B144" s="236"/>
      <c r="C144" s="237"/>
      <c r="D144" s="205" t="s">
        <v>161</v>
      </c>
      <c r="E144" s="238" t="s">
        <v>1</v>
      </c>
      <c r="F144" s="239" t="s">
        <v>2464</v>
      </c>
      <c r="G144" s="237"/>
      <c r="H144" s="238" t="s">
        <v>1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AT144" s="245" t="s">
        <v>161</v>
      </c>
      <c r="AU144" s="245" t="s">
        <v>85</v>
      </c>
      <c r="AV144" s="15" t="s">
        <v>83</v>
      </c>
      <c r="AW144" s="15" t="s">
        <v>33</v>
      </c>
      <c r="AX144" s="15" t="s">
        <v>76</v>
      </c>
      <c r="AY144" s="245" t="s">
        <v>150</v>
      </c>
    </row>
    <row r="145" spans="1:65" s="13" customFormat="1">
      <c r="B145" s="210"/>
      <c r="C145" s="211"/>
      <c r="D145" s="205" t="s">
        <v>161</v>
      </c>
      <c r="E145" s="212" t="s">
        <v>1</v>
      </c>
      <c r="F145" s="213" t="s">
        <v>83</v>
      </c>
      <c r="G145" s="211"/>
      <c r="H145" s="214">
        <v>1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161</v>
      </c>
      <c r="AU145" s="220" t="s">
        <v>85</v>
      </c>
      <c r="AV145" s="13" t="s">
        <v>85</v>
      </c>
      <c r="AW145" s="13" t="s">
        <v>33</v>
      </c>
      <c r="AX145" s="13" t="s">
        <v>76</v>
      </c>
      <c r="AY145" s="220" t="s">
        <v>150</v>
      </c>
    </row>
    <row r="146" spans="1:65" s="14" customFormat="1">
      <c r="B146" s="221"/>
      <c r="C146" s="222"/>
      <c r="D146" s="205" t="s">
        <v>161</v>
      </c>
      <c r="E146" s="223" t="s">
        <v>1</v>
      </c>
      <c r="F146" s="224" t="s">
        <v>163</v>
      </c>
      <c r="G146" s="222"/>
      <c r="H146" s="225">
        <v>1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161</v>
      </c>
      <c r="AU146" s="231" t="s">
        <v>85</v>
      </c>
      <c r="AV146" s="14" t="s">
        <v>157</v>
      </c>
      <c r="AW146" s="14" t="s">
        <v>33</v>
      </c>
      <c r="AX146" s="14" t="s">
        <v>83</v>
      </c>
      <c r="AY146" s="231" t="s">
        <v>150</v>
      </c>
    </row>
    <row r="147" spans="1:65" s="2" customFormat="1" ht="16.5" customHeight="1">
      <c r="A147" s="35"/>
      <c r="B147" s="36"/>
      <c r="C147" s="192" t="s">
        <v>191</v>
      </c>
      <c r="D147" s="192" t="s">
        <v>152</v>
      </c>
      <c r="E147" s="193" t="s">
        <v>2465</v>
      </c>
      <c r="F147" s="194" t="s">
        <v>2466</v>
      </c>
      <c r="G147" s="195" t="s">
        <v>490</v>
      </c>
      <c r="H147" s="196">
        <v>1</v>
      </c>
      <c r="I147" s="197"/>
      <c r="J147" s="198">
        <f>ROUND(I147*H147,2)</f>
        <v>0</v>
      </c>
      <c r="K147" s="194" t="s">
        <v>321</v>
      </c>
      <c r="L147" s="40"/>
      <c r="M147" s="199" t="s">
        <v>1</v>
      </c>
      <c r="N147" s="200" t="s">
        <v>41</v>
      </c>
      <c r="O147" s="72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3" t="s">
        <v>350</v>
      </c>
      <c r="AT147" s="203" t="s">
        <v>152</v>
      </c>
      <c r="AU147" s="203" t="s">
        <v>85</v>
      </c>
      <c r="AY147" s="18" t="s">
        <v>150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8" t="s">
        <v>83</v>
      </c>
      <c r="BK147" s="204">
        <f>ROUND(I147*H147,2)</f>
        <v>0</v>
      </c>
      <c r="BL147" s="18" t="s">
        <v>350</v>
      </c>
      <c r="BM147" s="203" t="s">
        <v>2467</v>
      </c>
    </row>
    <row r="148" spans="1:65" s="2" customFormat="1">
      <c r="A148" s="35"/>
      <c r="B148" s="36"/>
      <c r="C148" s="37"/>
      <c r="D148" s="205" t="s">
        <v>159</v>
      </c>
      <c r="E148" s="37"/>
      <c r="F148" s="206" t="s">
        <v>2466</v>
      </c>
      <c r="G148" s="37"/>
      <c r="H148" s="37"/>
      <c r="I148" s="207"/>
      <c r="J148" s="37"/>
      <c r="K148" s="37"/>
      <c r="L148" s="40"/>
      <c r="M148" s="208"/>
      <c r="N148" s="209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159</v>
      </c>
      <c r="AU148" s="18" t="s">
        <v>85</v>
      </c>
    </row>
    <row r="149" spans="1:65" s="2" customFormat="1" ht="24.2" customHeight="1">
      <c r="A149" s="35"/>
      <c r="B149" s="36"/>
      <c r="C149" s="192" t="s">
        <v>288</v>
      </c>
      <c r="D149" s="192" t="s">
        <v>152</v>
      </c>
      <c r="E149" s="193" t="s">
        <v>2468</v>
      </c>
      <c r="F149" s="194" t="s">
        <v>2469</v>
      </c>
      <c r="G149" s="195" t="s">
        <v>171</v>
      </c>
      <c r="H149" s="196">
        <v>3.1E-2</v>
      </c>
      <c r="I149" s="197"/>
      <c r="J149" s="198">
        <f>ROUND(I149*H149,2)</f>
        <v>0</v>
      </c>
      <c r="K149" s="194" t="s">
        <v>156</v>
      </c>
      <c r="L149" s="40"/>
      <c r="M149" s="199" t="s">
        <v>1</v>
      </c>
      <c r="N149" s="200" t="s">
        <v>41</v>
      </c>
      <c r="O149" s="72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3" t="s">
        <v>350</v>
      </c>
      <c r="AT149" s="203" t="s">
        <v>152</v>
      </c>
      <c r="AU149" s="203" t="s">
        <v>85</v>
      </c>
      <c r="AY149" s="18" t="s">
        <v>150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8" t="s">
        <v>83</v>
      </c>
      <c r="BK149" s="204">
        <f>ROUND(I149*H149,2)</f>
        <v>0</v>
      </c>
      <c r="BL149" s="18" t="s">
        <v>350</v>
      </c>
      <c r="BM149" s="203" t="s">
        <v>2470</v>
      </c>
    </row>
    <row r="150" spans="1:65" s="2" customFormat="1" ht="29.25">
      <c r="A150" s="35"/>
      <c r="B150" s="36"/>
      <c r="C150" s="37"/>
      <c r="D150" s="205" t="s">
        <v>159</v>
      </c>
      <c r="E150" s="37"/>
      <c r="F150" s="206" t="s">
        <v>2471</v>
      </c>
      <c r="G150" s="37"/>
      <c r="H150" s="37"/>
      <c r="I150" s="207"/>
      <c r="J150" s="37"/>
      <c r="K150" s="37"/>
      <c r="L150" s="40"/>
      <c r="M150" s="208"/>
      <c r="N150" s="209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159</v>
      </c>
      <c r="AU150" s="18" t="s">
        <v>85</v>
      </c>
    </row>
    <row r="151" spans="1:65" s="2" customFormat="1" ht="24.2" customHeight="1">
      <c r="A151" s="35"/>
      <c r="B151" s="36"/>
      <c r="C151" s="192" t="s">
        <v>292</v>
      </c>
      <c r="D151" s="192" t="s">
        <v>152</v>
      </c>
      <c r="E151" s="193" t="s">
        <v>2472</v>
      </c>
      <c r="F151" s="194" t="s">
        <v>2473</v>
      </c>
      <c r="G151" s="195" t="s">
        <v>171</v>
      </c>
      <c r="H151" s="196">
        <v>3.1E-2</v>
      </c>
      <c r="I151" s="197"/>
      <c r="J151" s="198">
        <f>ROUND(I151*H151,2)</f>
        <v>0</v>
      </c>
      <c r="K151" s="194" t="s">
        <v>156</v>
      </c>
      <c r="L151" s="40"/>
      <c r="M151" s="199" t="s">
        <v>1</v>
      </c>
      <c r="N151" s="200" t="s">
        <v>41</v>
      </c>
      <c r="O151" s="72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3" t="s">
        <v>350</v>
      </c>
      <c r="AT151" s="203" t="s">
        <v>152</v>
      </c>
      <c r="AU151" s="203" t="s">
        <v>85</v>
      </c>
      <c r="AY151" s="18" t="s">
        <v>150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8" t="s">
        <v>83</v>
      </c>
      <c r="BK151" s="204">
        <f>ROUND(I151*H151,2)</f>
        <v>0</v>
      </c>
      <c r="BL151" s="18" t="s">
        <v>350</v>
      </c>
      <c r="BM151" s="203" t="s">
        <v>2474</v>
      </c>
    </row>
    <row r="152" spans="1:65" s="2" customFormat="1" ht="29.25">
      <c r="A152" s="35"/>
      <c r="B152" s="36"/>
      <c r="C152" s="37"/>
      <c r="D152" s="205" t="s">
        <v>159</v>
      </c>
      <c r="E152" s="37"/>
      <c r="F152" s="206" t="s">
        <v>2475</v>
      </c>
      <c r="G152" s="37"/>
      <c r="H152" s="37"/>
      <c r="I152" s="207"/>
      <c r="J152" s="37"/>
      <c r="K152" s="37"/>
      <c r="L152" s="40"/>
      <c r="M152" s="208"/>
      <c r="N152" s="209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159</v>
      </c>
      <c r="AU152" s="18" t="s">
        <v>85</v>
      </c>
    </row>
    <row r="153" spans="1:65" s="12" customFormat="1" ht="22.9" customHeight="1">
      <c r="B153" s="176"/>
      <c r="C153" s="177"/>
      <c r="D153" s="178" t="s">
        <v>75</v>
      </c>
      <c r="E153" s="190" t="s">
        <v>2476</v>
      </c>
      <c r="F153" s="190" t="s">
        <v>2477</v>
      </c>
      <c r="G153" s="177"/>
      <c r="H153" s="177"/>
      <c r="I153" s="180"/>
      <c r="J153" s="191">
        <f>BK153</f>
        <v>0</v>
      </c>
      <c r="K153" s="177"/>
      <c r="L153" s="182"/>
      <c r="M153" s="183"/>
      <c r="N153" s="184"/>
      <c r="O153" s="184"/>
      <c r="P153" s="185">
        <f>SUM(P154:P191)</f>
        <v>0</v>
      </c>
      <c r="Q153" s="184"/>
      <c r="R153" s="185">
        <f>SUM(R154:R191)</f>
        <v>0.38854000000000005</v>
      </c>
      <c r="S153" s="184"/>
      <c r="T153" s="186">
        <f>SUM(T154:T191)</f>
        <v>1.0464800000000001</v>
      </c>
      <c r="AR153" s="187" t="s">
        <v>85</v>
      </c>
      <c r="AT153" s="188" t="s">
        <v>75</v>
      </c>
      <c r="AU153" s="188" t="s">
        <v>83</v>
      </c>
      <c r="AY153" s="187" t="s">
        <v>150</v>
      </c>
      <c r="BK153" s="189">
        <f>SUM(BK154:BK191)</f>
        <v>0</v>
      </c>
    </row>
    <row r="154" spans="1:65" s="2" customFormat="1" ht="16.5" customHeight="1">
      <c r="A154" s="35"/>
      <c r="B154" s="36"/>
      <c r="C154" s="192" t="s">
        <v>300</v>
      </c>
      <c r="D154" s="192" t="s">
        <v>152</v>
      </c>
      <c r="E154" s="193" t="s">
        <v>2478</v>
      </c>
      <c r="F154" s="194" t="s">
        <v>2479</v>
      </c>
      <c r="G154" s="195" t="s">
        <v>363</v>
      </c>
      <c r="H154" s="196">
        <v>412</v>
      </c>
      <c r="I154" s="197"/>
      <c r="J154" s="198">
        <f>ROUND(I154*H154,2)</f>
        <v>0</v>
      </c>
      <c r="K154" s="194" t="s">
        <v>156</v>
      </c>
      <c r="L154" s="40"/>
      <c r="M154" s="199" t="s">
        <v>1</v>
      </c>
      <c r="N154" s="200" t="s">
        <v>41</v>
      </c>
      <c r="O154" s="72"/>
      <c r="P154" s="201">
        <f>O154*H154</f>
        <v>0</v>
      </c>
      <c r="Q154" s="201">
        <v>4.0000000000000003E-5</v>
      </c>
      <c r="R154" s="201">
        <f>Q154*H154</f>
        <v>1.6480000000000002E-2</v>
      </c>
      <c r="S154" s="201">
        <v>2.5400000000000002E-3</v>
      </c>
      <c r="T154" s="202">
        <f>S154*H154</f>
        <v>1.0464800000000001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3" t="s">
        <v>350</v>
      </c>
      <c r="AT154" s="203" t="s">
        <v>152</v>
      </c>
      <c r="AU154" s="203" t="s">
        <v>85</v>
      </c>
      <c r="AY154" s="18" t="s">
        <v>150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8" t="s">
        <v>83</v>
      </c>
      <c r="BK154" s="204">
        <f>ROUND(I154*H154,2)</f>
        <v>0</v>
      </c>
      <c r="BL154" s="18" t="s">
        <v>350</v>
      </c>
      <c r="BM154" s="203" t="s">
        <v>2480</v>
      </c>
    </row>
    <row r="155" spans="1:65" s="2" customFormat="1">
      <c r="A155" s="35"/>
      <c r="B155" s="36"/>
      <c r="C155" s="37"/>
      <c r="D155" s="205" t="s">
        <v>159</v>
      </c>
      <c r="E155" s="37"/>
      <c r="F155" s="206" t="s">
        <v>2481</v>
      </c>
      <c r="G155" s="37"/>
      <c r="H155" s="37"/>
      <c r="I155" s="207"/>
      <c r="J155" s="37"/>
      <c r="K155" s="37"/>
      <c r="L155" s="40"/>
      <c r="M155" s="208"/>
      <c r="N155" s="209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159</v>
      </c>
      <c r="AU155" s="18" t="s">
        <v>85</v>
      </c>
    </row>
    <row r="156" spans="1:65" s="2" customFormat="1" ht="24.2" customHeight="1">
      <c r="A156" s="35"/>
      <c r="B156" s="36"/>
      <c r="C156" s="192" t="s">
        <v>306</v>
      </c>
      <c r="D156" s="192" t="s">
        <v>152</v>
      </c>
      <c r="E156" s="193" t="s">
        <v>2482</v>
      </c>
      <c r="F156" s="194" t="s">
        <v>2483</v>
      </c>
      <c r="G156" s="195" t="s">
        <v>363</v>
      </c>
      <c r="H156" s="196">
        <v>210</v>
      </c>
      <c r="I156" s="197"/>
      <c r="J156" s="198">
        <f>ROUND(I156*H156,2)</f>
        <v>0</v>
      </c>
      <c r="K156" s="194" t="s">
        <v>156</v>
      </c>
      <c r="L156" s="40"/>
      <c r="M156" s="199" t="s">
        <v>1</v>
      </c>
      <c r="N156" s="200" t="s">
        <v>41</v>
      </c>
      <c r="O156" s="72"/>
      <c r="P156" s="201">
        <f>O156*H156</f>
        <v>0</v>
      </c>
      <c r="Q156" s="201">
        <v>4.6999999999999999E-4</v>
      </c>
      <c r="R156" s="201">
        <f>Q156*H156</f>
        <v>9.8699999999999996E-2</v>
      </c>
      <c r="S156" s="201">
        <v>0</v>
      </c>
      <c r="T156" s="20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3" t="s">
        <v>350</v>
      </c>
      <c r="AT156" s="203" t="s">
        <v>152</v>
      </c>
      <c r="AU156" s="203" t="s">
        <v>85</v>
      </c>
      <c r="AY156" s="18" t="s">
        <v>150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8" t="s">
        <v>83</v>
      </c>
      <c r="BK156" s="204">
        <f>ROUND(I156*H156,2)</f>
        <v>0</v>
      </c>
      <c r="BL156" s="18" t="s">
        <v>350</v>
      </c>
      <c r="BM156" s="203" t="s">
        <v>2484</v>
      </c>
    </row>
    <row r="157" spans="1:65" s="2" customFormat="1" ht="19.5">
      <c r="A157" s="35"/>
      <c r="B157" s="36"/>
      <c r="C157" s="37"/>
      <c r="D157" s="205" t="s">
        <v>159</v>
      </c>
      <c r="E157" s="37"/>
      <c r="F157" s="206" t="s">
        <v>2485</v>
      </c>
      <c r="G157" s="37"/>
      <c r="H157" s="37"/>
      <c r="I157" s="207"/>
      <c r="J157" s="37"/>
      <c r="K157" s="37"/>
      <c r="L157" s="40"/>
      <c r="M157" s="208"/>
      <c r="N157" s="209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159</v>
      </c>
      <c r="AU157" s="18" t="s">
        <v>85</v>
      </c>
    </row>
    <row r="158" spans="1:65" s="2" customFormat="1" ht="24.2" customHeight="1">
      <c r="A158" s="35"/>
      <c r="B158" s="36"/>
      <c r="C158" s="192" t="s">
        <v>318</v>
      </c>
      <c r="D158" s="192" t="s">
        <v>152</v>
      </c>
      <c r="E158" s="193" t="s">
        <v>2486</v>
      </c>
      <c r="F158" s="194" t="s">
        <v>2487</v>
      </c>
      <c r="G158" s="195" t="s">
        <v>363</v>
      </c>
      <c r="H158" s="196">
        <v>38</v>
      </c>
      <c r="I158" s="197"/>
      <c r="J158" s="198">
        <f>ROUND(I158*H158,2)</f>
        <v>0</v>
      </c>
      <c r="K158" s="194" t="s">
        <v>156</v>
      </c>
      <c r="L158" s="40"/>
      <c r="M158" s="199" t="s">
        <v>1</v>
      </c>
      <c r="N158" s="200" t="s">
        <v>41</v>
      </c>
      <c r="O158" s="72"/>
      <c r="P158" s="201">
        <f>O158*H158</f>
        <v>0</v>
      </c>
      <c r="Q158" s="201">
        <v>5.8E-4</v>
      </c>
      <c r="R158" s="201">
        <f>Q158*H158</f>
        <v>2.2040000000000001E-2</v>
      </c>
      <c r="S158" s="201">
        <v>0</v>
      </c>
      <c r="T158" s="20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3" t="s">
        <v>350</v>
      </c>
      <c r="AT158" s="203" t="s">
        <v>152</v>
      </c>
      <c r="AU158" s="203" t="s">
        <v>85</v>
      </c>
      <c r="AY158" s="18" t="s">
        <v>150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8" t="s">
        <v>83</v>
      </c>
      <c r="BK158" s="204">
        <f>ROUND(I158*H158,2)</f>
        <v>0</v>
      </c>
      <c r="BL158" s="18" t="s">
        <v>350</v>
      </c>
      <c r="BM158" s="203" t="s">
        <v>2488</v>
      </c>
    </row>
    <row r="159" spans="1:65" s="2" customFormat="1" ht="19.5">
      <c r="A159" s="35"/>
      <c r="B159" s="36"/>
      <c r="C159" s="37"/>
      <c r="D159" s="205" t="s">
        <v>159</v>
      </c>
      <c r="E159" s="37"/>
      <c r="F159" s="206" t="s">
        <v>2489</v>
      </c>
      <c r="G159" s="37"/>
      <c r="H159" s="37"/>
      <c r="I159" s="207"/>
      <c r="J159" s="37"/>
      <c r="K159" s="37"/>
      <c r="L159" s="40"/>
      <c r="M159" s="208"/>
      <c r="N159" s="209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159</v>
      </c>
      <c r="AU159" s="18" t="s">
        <v>85</v>
      </c>
    </row>
    <row r="160" spans="1:65" s="2" customFormat="1" ht="24.2" customHeight="1">
      <c r="A160" s="35"/>
      <c r="B160" s="36"/>
      <c r="C160" s="192" t="s">
        <v>325</v>
      </c>
      <c r="D160" s="192" t="s">
        <v>152</v>
      </c>
      <c r="E160" s="193" t="s">
        <v>2490</v>
      </c>
      <c r="F160" s="194" t="s">
        <v>2491</v>
      </c>
      <c r="G160" s="195" t="s">
        <v>363</v>
      </c>
      <c r="H160" s="196">
        <v>40</v>
      </c>
      <c r="I160" s="197"/>
      <c r="J160" s="198">
        <f>ROUND(I160*H160,2)</f>
        <v>0</v>
      </c>
      <c r="K160" s="194" t="s">
        <v>156</v>
      </c>
      <c r="L160" s="40"/>
      <c r="M160" s="199" t="s">
        <v>1</v>
      </c>
      <c r="N160" s="200" t="s">
        <v>41</v>
      </c>
      <c r="O160" s="72"/>
      <c r="P160" s="201">
        <f>O160*H160</f>
        <v>0</v>
      </c>
      <c r="Q160" s="201">
        <v>7.2999999999999996E-4</v>
      </c>
      <c r="R160" s="201">
        <f>Q160*H160</f>
        <v>2.9199999999999997E-2</v>
      </c>
      <c r="S160" s="201">
        <v>0</v>
      </c>
      <c r="T160" s="20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3" t="s">
        <v>350</v>
      </c>
      <c r="AT160" s="203" t="s">
        <v>152</v>
      </c>
      <c r="AU160" s="203" t="s">
        <v>85</v>
      </c>
      <c r="AY160" s="18" t="s">
        <v>150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8" t="s">
        <v>83</v>
      </c>
      <c r="BK160" s="204">
        <f>ROUND(I160*H160,2)</f>
        <v>0</v>
      </c>
      <c r="BL160" s="18" t="s">
        <v>350</v>
      </c>
      <c r="BM160" s="203" t="s">
        <v>2492</v>
      </c>
    </row>
    <row r="161" spans="1:65" s="2" customFormat="1" ht="19.5">
      <c r="A161" s="35"/>
      <c r="B161" s="36"/>
      <c r="C161" s="37"/>
      <c r="D161" s="205" t="s">
        <v>159</v>
      </c>
      <c r="E161" s="37"/>
      <c r="F161" s="206" t="s">
        <v>2493</v>
      </c>
      <c r="G161" s="37"/>
      <c r="H161" s="37"/>
      <c r="I161" s="207"/>
      <c r="J161" s="37"/>
      <c r="K161" s="37"/>
      <c r="L161" s="40"/>
      <c r="M161" s="208"/>
      <c r="N161" s="209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159</v>
      </c>
      <c r="AU161" s="18" t="s">
        <v>85</v>
      </c>
    </row>
    <row r="162" spans="1:65" s="2" customFormat="1" ht="24.2" customHeight="1">
      <c r="A162" s="35"/>
      <c r="B162" s="36"/>
      <c r="C162" s="192" t="s">
        <v>335</v>
      </c>
      <c r="D162" s="192" t="s">
        <v>152</v>
      </c>
      <c r="E162" s="193" t="s">
        <v>2494</v>
      </c>
      <c r="F162" s="194" t="s">
        <v>2495</v>
      </c>
      <c r="G162" s="195" t="s">
        <v>363</v>
      </c>
      <c r="H162" s="196">
        <v>40</v>
      </c>
      <c r="I162" s="197"/>
      <c r="J162" s="198">
        <f>ROUND(I162*H162,2)</f>
        <v>0</v>
      </c>
      <c r="K162" s="194" t="s">
        <v>156</v>
      </c>
      <c r="L162" s="40"/>
      <c r="M162" s="199" t="s">
        <v>1</v>
      </c>
      <c r="N162" s="200" t="s">
        <v>41</v>
      </c>
      <c r="O162" s="72"/>
      <c r="P162" s="201">
        <f>O162*H162</f>
        <v>0</v>
      </c>
      <c r="Q162" s="201">
        <v>1.2700000000000001E-3</v>
      </c>
      <c r="R162" s="201">
        <f>Q162*H162</f>
        <v>5.0800000000000005E-2</v>
      </c>
      <c r="S162" s="201">
        <v>0</v>
      </c>
      <c r="T162" s="20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3" t="s">
        <v>350</v>
      </c>
      <c r="AT162" s="203" t="s">
        <v>152</v>
      </c>
      <c r="AU162" s="203" t="s">
        <v>85</v>
      </c>
      <c r="AY162" s="18" t="s">
        <v>150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8" t="s">
        <v>83</v>
      </c>
      <c r="BK162" s="204">
        <f>ROUND(I162*H162,2)</f>
        <v>0</v>
      </c>
      <c r="BL162" s="18" t="s">
        <v>350</v>
      </c>
      <c r="BM162" s="203" t="s">
        <v>2496</v>
      </c>
    </row>
    <row r="163" spans="1:65" s="2" customFormat="1">
      <c r="A163" s="35"/>
      <c r="B163" s="36"/>
      <c r="C163" s="37"/>
      <c r="D163" s="205" t="s">
        <v>159</v>
      </c>
      <c r="E163" s="37"/>
      <c r="F163" s="206" t="s">
        <v>2495</v>
      </c>
      <c r="G163" s="37"/>
      <c r="H163" s="37"/>
      <c r="I163" s="207"/>
      <c r="J163" s="37"/>
      <c r="K163" s="37"/>
      <c r="L163" s="40"/>
      <c r="M163" s="208"/>
      <c r="N163" s="209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159</v>
      </c>
      <c r="AU163" s="18" t="s">
        <v>85</v>
      </c>
    </row>
    <row r="164" spans="1:65" s="2" customFormat="1" ht="24.2" customHeight="1">
      <c r="A164" s="35"/>
      <c r="B164" s="36"/>
      <c r="C164" s="192" t="s">
        <v>341</v>
      </c>
      <c r="D164" s="192" t="s">
        <v>152</v>
      </c>
      <c r="E164" s="193" t="s">
        <v>2497</v>
      </c>
      <c r="F164" s="194" t="s">
        <v>2498</v>
      </c>
      <c r="G164" s="195" t="s">
        <v>363</v>
      </c>
      <c r="H164" s="196">
        <v>84</v>
      </c>
      <c r="I164" s="197"/>
      <c r="J164" s="198">
        <f>ROUND(I164*H164,2)</f>
        <v>0</v>
      </c>
      <c r="K164" s="194" t="s">
        <v>156</v>
      </c>
      <c r="L164" s="40"/>
      <c r="M164" s="199" t="s">
        <v>1</v>
      </c>
      <c r="N164" s="200" t="s">
        <v>41</v>
      </c>
      <c r="O164" s="72"/>
      <c r="P164" s="201">
        <f>O164*H164</f>
        <v>0</v>
      </c>
      <c r="Q164" s="201">
        <v>1.5900000000000001E-3</v>
      </c>
      <c r="R164" s="201">
        <f>Q164*H164</f>
        <v>0.13356000000000001</v>
      </c>
      <c r="S164" s="201">
        <v>0</v>
      </c>
      <c r="T164" s="20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3" t="s">
        <v>350</v>
      </c>
      <c r="AT164" s="203" t="s">
        <v>152</v>
      </c>
      <c r="AU164" s="203" t="s">
        <v>85</v>
      </c>
      <c r="AY164" s="18" t="s">
        <v>150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8" t="s">
        <v>83</v>
      </c>
      <c r="BK164" s="204">
        <f>ROUND(I164*H164,2)</f>
        <v>0</v>
      </c>
      <c r="BL164" s="18" t="s">
        <v>350</v>
      </c>
      <c r="BM164" s="203" t="s">
        <v>2499</v>
      </c>
    </row>
    <row r="165" spans="1:65" s="2" customFormat="1" ht="19.5">
      <c r="A165" s="35"/>
      <c r="B165" s="36"/>
      <c r="C165" s="37"/>
      <c r="D165" s="205" t="s">
        <v>159</v>
      </c>
      <c r="E165" s="37"/>
      <c r="F165" s="206" t="s">
        <v>2500</v>
      </c>
      <c r="G165" s="37"/>
      <c r="H165" s="37"/>
      <c r="I165" s="207"/>
      <c r="J165" s="37"/>
      <c r="K165" s="37"/>
      <c r="L165" s="40"/>
      <c r="M165" s="208"/>
      <c r="N165" s="209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159</v>
      </c>
      <c r="AU165" s="18" t="s">
        <v>85</v>
      </c>
    </row>
    <row r="166" spans="1:65" s="2" customFormat="1" ht="16.5" customHeight="1">
      <c r="A166" s="35"/>
      <c r="B166" s="36"/>
      <c r="C166" s="192" t="s">
        <v>8</v>
      </c>
      <c r="D166" s="192" t="s">
        <v>152</v>
      </c>
      <c r="E166" s="193" t="s">
        <v>2501</v>
      </c>
      <c r="F166" s="194" t="s">
        <v>2502</v>
      </c>
      <c r="G166" s="195" t="s">
        <v>363</v>
      </c>
      <c r="H166" s="196">
        <v>412</v>
      </c>
      <c r="I166" s="197"/>
      <c r="J166" s="198">
        <f>ROUND(I166*H166,2)</f>
        <v>0</v>
      </c>
      <c r="K166" s="194" t="s">
        <v>156</v>
      </c>
      <c r="L166" s="40"/>
      <c r="M166" s="199" t="s">
        <v>1</v>
      </c>
      <c r="N166" s="200" t="s">
        <v>41</v>
      </c>
      <c r="O166" s="72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3" t="s">
        <v>350</v>
      </c>
      <c r="AT166" s="203" t="s">
        <v>152</v>
      </c>
      <c r="AU166" s="203" t="s">
        <v>85</v>
      </c>
      <c r="AY166" s="18" t="s">
        <v>150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8" t="s">
        <v>83</v>
      </c>
      <c r="BK166" s="204">
        <f>ROUND(I166*H166,2)</f>
        <v>0</v>
      </c>
      <c r="BL166" s="18" t="s">
        <v>350</v>
      </c>
      <c r="BM166" s="203" t="s">
        <v>2503</v>
      </c>
    </row>
    <row r="167" spans="1:65" s="2" customFormat="1">
      <c r="A167" s="35"/>
      <c r="B167" s="36"/>
      <c r="C167" s="37"/>
      <c r="D167" s="205" t="s">
        <v>159</v>
      </c>
      <c r="E167" s="37"/>
      <c r="F167" s="206" t="s">
        <v>2504</v>
      </c>
      <c r="G167" s="37"/>
      <c r="H167" s="37"/>
      <c r="I167" s="207"/>
      <c r="J167" s="37"/>
      <c r="K167" s="37"/>
      <c r="L167" s="40"/>
      <c r="M167" s="208"/>
      <c r="N167" s="209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159</v>
      </c>
      <c r="AU167" s="18" t="s">
        <v>85</v>
      </c>
    </row>
    <row r="168" spans="1:65" s="2" customFormat="1" ht="33" customHeight="1">
      <c r="A168" s="35"/>
      <c r="B168" s="36"/>
      <c r="C168" s="192" t="s">
        <v>350</v>
      </c>
      <c r="D168" s="192" t="s">
        <v>152</v>
      </c>
      <c r="E168" s="193" t="s">
        <v>2505</v>
      </c>
      <c r="F168" s="194" t="s">
        <v>2506</v>
      </c>
      <c r="G168" s="195" t="s">
        <v>363</v>
      </c>
      <c r="H168" s="196">
        <v>248</v>
      </c>
      <c r="I168" s="197"/>
      <c r="J168" s="198">
        <f>ROUND(I168*H168,2)</f>
        <v>0</v>
      </c>
      <c r="K168" s="194" t="s">
        <v>156</v>
      </c>
      <c r="L168" s="40"/>
      <c r="M168" s="199" t="s">
        <v>1</v>
      </c>
      <c r="N168" s="200" t="s">
        <v>41</v>
      </c>
      <c r="O168" s="72"/>
      <c r="P168" s="201">
        <f>O168*H168</f>
        <v>0</v>
      </c>
      <c r="Q168" s="201">
        <v>1.2E-4</v>
      </c>
      <c r="R168" s="201">
        <f>Q168*H168</f>
        <v>2.9760000000000002E-2</v>
      </c>
      <c r="S168" s="201">
        <v>0</v>
      </c>
      <c r="T168" s="20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3" t="s">
        <v>350</v>
      </c>
      <c r="AT168" s="203" t="s">
        <v>152</v>
      </c>
      <c r="AU168" s="203" t="s">
        <v>85</v>
      </c>
      <c r="AY168" s="18" t="s">
        <v>150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8" t="s">
        <v>83</v>
      </c>
      <c r="BK168" s="204">
        <f>ROUND(I168*H168,2)</f>
        <v>0</v>
      </c>
      <c r="BL168" s="18" t="s">
        <v>350</v>
      </c>
      <c r="BM168" s="203" t="s">
        <v>2507</v>
      </c>
    </row>
    <row r="169" spans="1:65" s="2" customFormat="1" ht="29.25">
      <c r="A169" s="35"/>
      <c r="B169" s="36"/>
      <c r="C169" s="37"/>
      <c r="D169" s="205" t="s">
        <v>159</v>
      </c>
      <c r="E169" s="37"/>
      <c r="F169" s="206" t="s">
        <v>2508</v>
      </c>
      <c r="G169" s="37"/>
      <c r="H169" s="37"/>
      <c r="I169" s="207"/>
      <c r="J169" s="37"/>
      <c r="K169" s="37"/>
      <c r="L169" s="40"/>
      <c r="M169" s="208"/>
      <c r="N169" s="209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159</v>
      </c>
      <c r="AU169" s="18" t="s">
        <v>85</v>
      </c>
    </row>
    <row r="170" spans="1:65" s="13" customFormat="1">
      <c r="B170" s="210"/>
      <c r="C170" s="211"/>
      <c r="D170" s="205" t="s">
        <v>161</v>
      </c>
      <c r="E170" s="212" t="s">
        <v>1</v>
      </c>
      <c r="F170" s="213" t="s">
        <v>2509</v>
      </c>
      <c r="G170" s="211"/>
      <c r="H170" s="214">
        <v>210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161</v>
      </c>
      <c r="AU170" s="220" t="s">
        <v>85</v>
      </c>
      <c r="AV170" s="13" t="s">
        <v>85</v>
      </c>
      <c r="AW170" s="13" t="s">
        <v>33</v>
      </c>
      <c r="AX170" s="13" t="s">
        <v>76</v>
      </c>
      <c r="AY170" s="220" t="s">
        <v>150</v>
      </c>
    </row>
    <row r="171" spans="1:65" s="13" customFormat="1">
      <c r="B171" s="210"/>
      <c r="C171" s="211"/>
      <c r="D171" s="205" t="s">
        <v>161</v>
      </c>
      <c r="E171" s="212" t="s">
        <v>1</v>
      </c>
      <c r="F171" s="213" t="s">
        <v>2510</v>
      </c>
      <c r="G171" s="211"/>
      <c r="H171" s="214">
        <v>38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161</v>
      </c>
      <c r="AU171" s="220" t="s">
        <v>85</v>
      </c>
      <c r="AV171" s="13" t="s">
        <v>85</v>
      </c>
      <c r="AW171" s="13" t="s">
        <v>33</v>
      </c>
      <c r="AX171" s="13" t="s">
        <v>76</v>
      </c>
      <c r="AY171" s="220" t="s">
        <v>150</v>
      </c>
    </row>
    <row r="172" spans="1:65" s="14" customFormat="1">
      <c r="B172" s="221"/>
      <c r="C172" s="222"/>
      <c r="D172" s="205" t="s">
        <v>161</v>
      </c>
      <c r="E172" s="223" t="s">
        <v>1</v>
      </c>
      <c r="F172" s="224" t="s">
        <v>163</v>
      </c>
      <c r="G172" s="222"/>
      <c r="H172" s="225">
        <v>248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AT172" s="231" t="s">
        <v>161</v>
      </c>
      <c r="AU172" s="231" t="s">
        <v>85</v>
      </c>
      <c r="AV172" s="14" t="s">
        <v>157</v>
      </c>
      <c r="AW172" s="14" t="s">
        <v>33</v>
      </c>
      <c r="AX172" s="14" t="s">
        <v>83</v>
      </c>
      <c r="AY172" s="231" t="s">
        <v>150</v>
      </c>
    </row>
    <row r="173" spans="1:65" s="2" customFormat="1" ht="33" customHeight="1">
      <c r="A173" s="35"/>
      <c r="B173" s="36"/>
      <c r="C173" s="192" t="s">
        <v>355</v>
      </c>
      <c r="D173" s="192" t="s">
        <v>152</v>
      </c>
      <c r="E173" s="193" t="s">
        <v>2511</v>
      </c>
      <c r="F173" s="194" t="s">
        <v>2512</v>
      </c>
      <c r="G173" s="195" t="s">
        <v>363</v>
      </c>
      <c r="H173" s="196">
        <v>40</v>
      </c>
      <c r="I173" s="197"/>
      <c r="J173" s="198">
        <f>ROUND(I173*H173,2)</f>
        <v>0</v>
      </c>
      <c r="K173" s="194" t="s">
        <v>156</v>
      </c>
      <c r="L173" s="40"/>
      <c r="M173" s="199" t="s">
        <v>1</v>
      </c>
      <c r="N173" s="200" t="s">
        <v>41</v>
      </c>
      <c r="O173" s="72"/>
      <c r="P173" s="201">
        <f>O173*H173</f>
        <v>0</v>
      </c>
      <c r="Q173" s="201">
        <v>2.0000000000000001E-4</v>
      </c>
      <c r="R173" s="201">
        <f>Q173*H173</f>
        <v>8.0000000000000002E-3</v>
      </c>
      <c r="S173" s="201">
        <v>0</v>
      </c>
      <c r="T173" s="20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3" t="s">
        <v>350</v>
      </c>
      <c r="AT173" s="203" t="s">
        <v>152</v>
      </c>
      <c r="AU173" s="203" t="s">
        <v>85</v>
      </c>
      <c r="AY173" s="18" t="s">
        <v>150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8" t="s">
        <v>83</v>
      </c>
      <c r="BK173" s="204">
        <f>ROUND(I173*H173,2)</f>
        <v>0</v>
      </c>
      <c r="BL173" s="18" t="s">
        <v>350</v>
      </c>
      <c r="BM173" s="203" t="s">
        <v>2513</v>
      </c>
    </row>
    <row r="174" spans="1:65" s="2" customFormat="1" ht="29.25">
      <c r="A174" s="35"/>
      <c r="B174" s="36"/>
      <c r="C174" s="37"/>
      <c r="D174" s="205" t="s">
        <v>159</v>
      </c>
      <c r="E174" s="37"/>
      <c r="F174" s="206" t="s">
        <v>2514</v>
      </c>
      <c r="G174" s="37"/>
      <c r="H174" s="37"/>
      <c r="I174" s="207"/>
      <c r="J174" s="37"/>
      <c r="K174" s="37"/>
      <c r="L174" s="40"/>
      <c r="M174" s="208"/>
      <c r="N174" s="209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159</v>
      </c>
      <c r="AU174" s="18" t="s">
        <v>85</v>
      </c>
    </row>
    <row r="175" spans="1:65" s="15" customFormat="1">
      <c r="B175" s="236"/>
      <c r="C175" s="237"/>
      <c r="D175" s="205" t="s">
        <v>161</v>
      </c>
      <c r="E175" s="238" t="s">
        <v>1</v>
      </c>
      <c r="F175" s="239" t="s">
        <v>2515</v>
      </c>
      <c r="G175" s="237"/>
      <c r="H175" s="238" t="s">
        <v>1</v>
      </c>
      <c r="I175" s="240"/>
      <c r="J175" s="237"/>
      <c r="K175" s="237"/>
      <c r="L175" s="241"/>
      <c r="M175" s="242"/>
      <c r="N175" s="243"/>
      <c r="O175" s="243"/>
      <c r="P175" s="243"/>
      <c r="Q175" s="243"/>
      <c r="R175" s="243"/>
      <c r="S175" s="243"/>
      <c r="T175" s="244"/>
      <c r="AT175" s="245" t="s">
        <v>161</v>
      </c>
      <c r="AU175" s="245" t="s">
        <v>85</v>
      </c>
      <c r="AV175" s="15" t="s">
        <v>83</v>
      </c>
      <c r="AW175" s="15" t="s">
        <v>33</v>
      </c>
      <c r="AX175" s="15" t="s">
        <v>76</v>
      </c>
      <c r="AY175" s="245" t="s">
        <v>150</v>
      </c>
    </row>
    <row r="176" spans="1:65" s="13" customFormat="1">
      <c r="B176" s="210"/>
      <c r="C176" s="211"/>
      <c r="D176" s="205" t="s">
        <v>161</v>
      </c>
      <c r="E176" s="212" t="s">
        <v>1</v>
      </c>
      <c r="F176" s="213" t="s">
        <v>2516</v>
      </c>
      <c r="G176" s="211"/>
      <c r="H176" s="214">
        <v>40</v>
      </c>
      <c r="I176" s="215"/>
      <c r="J176" s="211"/>
      <c r="K176" s="211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161</v>
      </c>
      <c r="AU176" s="220" t="s">
        <v>85</v>
      </c>
      <c r="AV176" s="13" t="s">
        <v>85</v>
      </c>
      <c r="AW176" s="13" t="s">
        <v>33</v>
      </c>
      <c r="AX176" s="13" t="s">
        <v>76</v>
      </c>
      <c r="AY176" s="220" t="s">
        <v>150</v>
      </c>
    </row>
    <row r="177" spans="1:65" s="14" customFormat="1">
      <c r="B177" s="221"/>
      <c r="C177" s="222"/>
      <c r="D177" s="205" t="s">
        <v>161</v>
      </c>
      <c r="E177" s="223" t="s">
        <v>1</v>
      </c>
      <c r="F177" s="224" t="s">
        <v>163</v>
      </c>
      <c r="G177" s="222"/>
      <c r="H177" s="225">
        <v>40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161</v>
      </c>
      <c r="AU177" s="231" t="s">
        <v>85</v>
      </c>
      <c r="AV177" s="14" t="s">
        <v>157</v>
      </c>
      <c r="AW177" s="14" t="s">
        <v>33</v>
      </c>
      <c r="AX177" s="14" t="s">
        <v>83</v>
      </c>
      <c r="AY177" s="231" t="s">
        <v>150</v>
      </c>
    </row>
    <row r="178" spans="1:65" s="2" customFormat="1" ht="24.2" customHeight="1">
      <c r="A178" s="35"/>
      <c r="B178" s="36"/>
      <c r="C178" s="192" t="s">
        <v>360</v>
      </c>
      <c r="D178" s="192" t="s">
        <v>152</v>
      </c>
      <c r="E178" s="193" t="s">
        <v>2517</v>
      </c>
      <c r="F178" s="194" t="s">
        <v>2518</v>
      </c>
      <c r="G178" s="195" t="s">
        <v>171</v>
      </c>
      <c r="H178" s="196">
        <v>1.046</v>
      </c>
      <c r="I178" s="197"/>
      <c r="J178" s="198">
        <f>ROUND(I178*H178,2)</f>
        <v>0</v>
      </c>
      <c r="K178" s="194" t="s">
        <v>156</v>
      </c>
      <c r="L178" s="40"/>
      <c r="M178" s="199" t="s">
        <v>1</v>
      </c>
      <c r="N178" s="200" t="s">
        <v>41</v>
      </c>
      <c r="O178" s="72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3" t="s">
        <v>350</v>
      </c>
      <c r="AT178" s="203" t="s">
        <v>152</v>
      </c>
      <c r="AU178" s="203" t="s">
        <v>85</v>
      </c>
      <c r="AY178" s="18" t="s">
        <v>150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8" t="s">
        <v>83</v>
      </c>
      <c r="BK178" s="204">
        <f>ROUND(I178*H178,2)</f>
        <v>0</v>
      </c>
      <c r="BL178" s="18" t="s">
        <v>350</v>
      </c>
      <c r="BM178" s="203" t="s">
        <v>2519</v>
      </c>
    </row>
    <row r="179" spans="1:65" s="2" customFormat="1" ht="29.25">
      <c r="A179" s="35"/>
      <c r="B179" s="36"/>
      <c r="C179" s="37"/>
      <c r="D179" s="205" t="s">
        <v>159</v>
      </c>
      <c r="E179" s="37"/>
      <c r="F179" s="206" t="s">
        <v>2520</v>
      </c>
      <c r="G179" s="37"/>
      <c r="H179" s="37"/>
      <c r="I179" s="207"/>
      <c r="J179" s="37"/>
      <c r="K179" s="37"/>
      <c r="L179" s="40"/>
      <c r="M179" s="208"/>
      <c r="N179" s="209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159</v>
      </c>
      <c r="AU179" s="18" t="s">
        <v>85</v>
      </c>
    </row>
    <row r="180" spans="1:65" s="2" customFormat="1" ht="33" customHeight="1">
      <c r="A180" s="35"/>
      <c r="B180" s="36"/>
      <c r="C180" s="192" t="s">
        <v>382</v>
      </c>
      <c r="D180" s="192" t="s">
        <v>152</v>
      </c>
      <c r="E180" s="193" t="s">
        <v>2521</v>
      </c>
      <c r="F180" s="194" t="s">
        <v>2522</v>
      </c>
      <c r="G180" s="195" t="s">
        <v>363</v>
      </c>
      <c r="H180" s="196">
        <v>40</v>
      </c>
      <c r="I180" s="197"/>
      <c r="J180" s="198">
        <f>ROUND(I180*H180,2)</f>
        <v>0</v>
      </c>
      <c r="K180" s="194" t="s">
        <v>321</v>
      </c>
      <c r="L180" s="40"/>
      <c r="M180" s="199" t="s">
        <v>1</v>
      </c>
      <c r="N180" s="200" t="s">
        <v>41</v>
      </c>
      <c r="O180" s="72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3" t="s">
        <v>350</v>
      </c>
      <c r="AT180" s="203" t="s">
        <v>152</v>
      </c>
      <c r="AU180" s="203" t="s">
        <v>85</v>
      </c>
      <c r="AY180" s="18" t="s">
        <v>150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8" t="s">
        <v>83</v>
      </c>
      <c r="BK180" s="204">
        <f>ROUND(I180*H180,2)</f>
        <v>0</v>
      </c>
      <c r="BL180" s="18" t="s">
        <v>350</v>
      </c>
      <c r="BM180" s="203" t="s">
        <v>2523</v>
      </c>
    </row>
    <row r="181" spans="1:65" s="2" customFormat="1" ht="29.25">
      <c r="A181" s="35"/>
      <c r="B181" s="36"/>
      <c r="C181" s="37"/>
      <c r="D181" s="205" t="s">
        <v>159</v>
      </c>
      <c r="E181" s="37"/>
      <c r="F181" s="206" t="s">
        <v>2524</v>
      </c>
      <c r="G181" s="37"/>
      <c r="H181" s="37"/>
      <c r="I181" s="207"/>
      <c r="J181" s="37"/>
      <c r="K181" s="37"/>
      <c r="L181" s="40"/>
      <c r="M181" s="208"/>
      <c r="N181" s="209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159</v>
      </c>
      <c r="AU181" s="18" t="s">
        <v>85</v>
      </c>
    </row>
    <row r="182" spans="1:65" s="13" customFormat="1">
      <c r="B182" s="210"/>
      <c r="C182" s="211"/>
      <c r="D182" s="205" t="s">
        <v>161</v>
      </c>
      <c r="E182" s="212" t="s">
        <v>1</v>
      </c>
      <c r="F182" s="213" t="s">
        <v>2525</v>
      </c>
      <c r="G182" s="211"/>
      <c r="H182" s="214">
        <v>40</v>
      </c>
      <c r="I182" s="215"/>
      <c r="J182" s="211"/>
      <c r="K182" s="211"/>
      <c r="L182" s="216"/>
      <c r="M182" s="217"/>
      <c r="N182" s="218"/>
      <c r="O182" s="218"/>
      <c r="P182" s="218"/>
      <c r="Q182" s="218"/>
      <c r="R182" s="218"/>
      <c r="S182" s="218"/>
      <c r="T182" s="219"/>
      <c r="AT182" s="220" t="s">
        <v>161</v>
      </c>
      <c r="AU182" s="220" t="s">
        <v>85</v>
      </c>
      <c r="AV182" s="13" t="s">
        <v>85</v>
      </c>
      <c r="AW182" s="13" t="s">
        <v>33</v>
      </c>
      <c r="AX182" s="13" t="s">
        <v>76</v>
      </c>
      <c r="AY182" s="220" t="s">
        <v>150</v>
      </c>
    </row>
    <row r="183" spans="1:65" s="14" customFormat="1">
      <c r="B183" s="221"/>
      <c r="C183" s="222"/>
      <c r="D183" s="205" t="s">
        <v>161</v>
      </c>
      <c r="E183" s="223" t="s">
        <v>1</v>
      </c>
      <c r="F183" s="224" t="s">
        <v>163</v>
      </c>
      <c r="G183" s="222"/>
      <c r="H183" s="225">
        <v>40</v>
      </c>
      <c r="I183" s="226"/>
      <c r="J183" s="222"/>
      <c r="K183" s="222"/>
      <c r="L183" s="227"/>
      <c r="M183" s="228"/>
      <c r="N183" s="229"/>
      <c r="O183" s="229"/>
      <c r="P183" s="229"/>
      <c r="Q183" s="229"/>
      <c r="R183" s="229"/>
      <c r="S183" s="229"/>
      <c r="T183" s="230"/>
      <c r="AT183" s="231" t="s">
        <v>161</v>
      </c>
      <c r="AU183" s="231" t="s">
        <v>85</v>
      </c>
      <c r="AV183" s="14" t="s">
        <v>157</v>
      </c>
      <c r="AW183" s="14" t="s">
        <v>33</v>
      </c>
      <c r="AX183" s="14" t="s">
        <v>83</v>
      </c>
      <c r="AY183" s="231" t="s">
        <v>150</v>
      </c>
    </row>
    <row r="184" spans="1:65" s="2" customFormat="1" ht="24.2" customHeight="1">
      <c r="A184" s="35"/>
      <c r="B184" s="36"/>
      <c r="C184" s="192" t="s">
        <v>401</v>
      </c>
      <c r="D184" s="192" t="s">
        <v>152</v>
      </c>
      <c r="E184" s="193" t="s">
        <v>2526</v>
      </c>
      <c r="F184" s="194" t="s">
        <v>2527</v>
      </c>
      <c r="G184" s="195" t="s">
        <v>363</v>
      </c>
      <c r="H184" s="196">
        <v>84</v>
      </c>
      <c r="I184" s="197"/>
      <c r="J184" s="198">
        <f>ROUND(I184*H184,2)</f>
        <v>0</v>
      </c>
      <c r="K184" s="194" t="s">
        <v>321</v>
      </c>
      <c r="L184" s="40"/>
      <c r="M184" s="199" t="s">
        <v>1</v>
      </c>
      <c r="N184" s="200" t="s">
        <v>41</v>
      </c>
      <c r="O184" s="72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3" t="s">
        <v>350</v>
      </c>
      <c r="AT184" s="203" t="s">
        <v>152</v>
      </c>
      <c r="AU184" s="203" t="s">
        <v>85</v>
      </c>
      <c r="AY184" s="18" t="s">
        <v>150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8" t="s">
        <v>83</v>
      </c>
      <c r="BK184" s="204">
        <f>ROUND(I184*H184,2)</f>
        <v>0</v>
      </c>
      <c r="BL184" s="18" t="s">
        <v>350</v>
      </c>
      <c r="BM184" s="203" t="s">
        <v>2528</v>
      </c>
    </row>
    <row r="185" spans="1:65" s="2" customFormat="1" ht="29.25">
      <c r="A185" s="35"/>
      <c r="B185" s="36"/>
      <c r="C185" s="37"/>
      <c r="D185" s="205" t="s">
        <v>159</v>
      </c>
      <c r="E185" s="37"/>
      <c r="F185" s="206" t="s">
        <v>2529</v>
      </c>
      <c r="G185" s="37"/>
      <c r="H185" s="37"/>
      <c r="I185" s="207"/>
      <c r="J185" s="37"/>
      <c r="K185" s="37"/>
      <c r="L185" s="40"/>
      <c r="M185" s="208"/>
      <c r="N185" s="209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159</v>
      </c>
      <c r="AU185" s="18" t="s">
        <v>85</v>
      </c>
    </row>
    <row r="186" spans="1:65" s="13" customFormat="1">
      <c r="B186" s="210"/>
      <c r="C186" s="211"/>
      <c r="D186" s="205" t="s">
        <v>161</v>
      </c>
      <c r="E186" s="212" t="s">
        <v>1</v>
      </c>
      <c r="F186" s="213" t="s">
        <v>2530</v>
      </c>
      <c r="G186" s="211"/>
      <c r="H186" s="214">
        <v>84</v>
      </c>
      <c r="I186" s="215"/>
      <c r="J186" s="211"/>
      <c r="K186" s="211"/>
      <c r="L186" s="216"/>
      <c r="M186" s="217"/>
      <c r="N186" s="218"/>
      <c r="O186" s="218"/>
      <c r="P186" s="218"/>
      <c r="Q186" s="218"/>
      <c r="R186" s="218"/>
      <c r="S186" s="218"/>
      <c r="T186" s="219"/>
      <c r="AT186" s="220" t="s">
        <v>161</v>
      </c>
      <c r="AU186" s="220" t="s">
        <v>85</v>
      </c>
      <c r="AV186" s="13" t="s">
        <v>85</v>
      </c>
      <c r="AW186" s="13" t="s">
        <v>33</v>
      </c>
      <c r="AX186" s="13" t="s">
        <v>76</v>
      </c>
      <c r="AY186" s="220" t="s">
        <v>150</v>
      </c>
    </row>
    <row r="187" spans="1:65" s="14" customFormat="1">
      <c r="B187" s="221"/>
      <c r="C187" s="222"/>
      <c r="D187" s="205" t="s">
        <v>161</v>
      </c>
      <c r="E187" s="223" t="s">
        <v>1</v>
      </c>
      <c r="F187" s="224" t="s">
        <v>163</v>
      </c>
      <c r="G187" s="222"/>
      <c r="H187" s="225">
        <v>84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AT187" s="231" t="s">
        <v>161</v>
      </c>
      <c r="AU187" s="231" t="s">
        <v>85</v>
      </c>
      <c r="AV187" s="14" t="s">
        <v>157</v>
      </c>
      <c r="AW187" s="14" t="s">
        <v>33</v>
      </c>
      <c r="AX187" s="14" t="s">
        <v>83</v>
      </c>
      <c r="AY187" s="231" t="s">
        <v>150</v>
      </c>
    </row>
    <row r="188" spans="1:65" s="2" customFormat="1" ht="24.2" customHeight="1">
      <c r="A188" s="35"/>
      <c r="B188" s="36"/>
      <c r="C188" s="192" t="s">
        <v>7</v>
      </c>
      <c r="D188" s="192" t="s">
        <v>152</v>
      </c>
      <c r="E188" s="193" t="s">
        <v>2531</v>
      </c>
      <c r="F188" s="194" t="s">
        <v>2532</v>
      </c>
      <c r="G188" s="195" t="s">
        <v>171</v>
      </c>
      <c r="H188" s="196">
        <v>0.39500000000000002</v>
      </c>
      <c r="I188" s="197"/>
      <c r="J188" s="198">
        <f>ROUND(I188*H188,2)</f>
        <v>0</v>
      </c>
      <c r="K188" s="194" t="s">
        <v>156</v>
      </c>
      <c r="L188" s="40"/>
      <c r="M188" s="199" t="s">
        <v>1</v>
      </c>
      <c r="N188" s="200" t="s">
        <v>41</v>
      </c>
      <c r="O188" s="72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3" t="s">
        <v>350</v>
      </c>
      <c r="AT188" s="203" t="s">
        <v>152</v>
      </c>
      <c r="AU188" s="203" t="s">
        <v>85</v>
      </c>
      <c r="AY188" s="18" t="s">
        <v>150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8" t="s">
        <v>83</v>
      </c>
      <c r="BK188" s="204">
        <f>ROUND(I188*H188,2)</f>
        <v>0</v>
      </c>
      <c r="BL188" s="18" t="s">
        <v>350</v>
      </c>
      <c r="BM188" s="203" t="s">
        <v>2533</v>
      </c>
    </row>
    <row r="189" spans="1:65" s="2" customFormat="1" ht="29.25">
      <c r="A189" s="35"/>
      <c r="B189" s="36"/>
      <c r="C189" s="37"/>
      <c r="D189" s="205" t="s">
        <v>159</v>
      </c>
      <c r="E189" s="37"/>
      <c r="F189" s="206" t="s">
        <v>2534</v>
      </c>
      <c r="G189" s="37"/>
      <c r="H189" s="37"/>
      <c r="I189" s="207"/>
      <c r="J189" s="37"/>
      <c r="K189" s="37"/>
      <c r="L189" s="40"/>
      <c r="M189" s="208"/>
      <c r="N189" s="209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159</v>
      </c>
      <c r="AU189" s="18" t="s">
        <v>85</v>
      </c>
    </row>
    <row r="190" spans="1:65" s="2" customFormat="1" ht="24.2" customHeight="1">
      <c r="A190" s="35"/>
      <c r="B190" s="36"/>
      <c r="C190" s="192" t="s">
        <v>410</v>
      </c>
      <c r="D190" s="192" t="s">
        <v>152</v>
      </c>
      <c r="E190" s="193" t="s">
        <v>2535</v>
      </c>
      <c r="F190" s="194" t="s">
        <v>2536</v>
      </c>
      <c r="G190" s="195" t="s">
        <v>171</v>
      </c>
      <c r="H190" s="196">
        <v>0.39500000000000002</v>
      </c>
      <c r="I190" s="197"/>
      <c r="J190" s="198">
        <f>ROUND(I190*H190,2)</f>
        <v>0</v>
      </c>
      <c r="K190" s="194" t="s">
        <v>156</v>
      </c>
      <c r="L190" s="40"/>
      <c r="M190" s="199" t="s">
        <v>1</v>
      </c>
      <c r="N190" s="200" t="s">
        <v>41</v>
      </c>
      <c r="O190" s="72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3" t="s">
        <v>350</v>
      </c>
      <c r="AT190" s="203" t="s">
        <v>152</v>
      </c>
      <c r="AU190" s="203" t="s">
        <v>85</v>
      </c>
      <c r="AY190" s="18" t="s">
        <v>150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8" t="s">
        <v>83</v>
      </c>
      <c r="BK190" s="204">
        <f>ROUND(I190*H190,2)</f>
        <v>0</v>
      </c>
      <c r="BL190" s="18" t="s">
        <v>350</v>
      </c>
      <c r="BM190" s="203" t="s">
        <v>2537</v>
      </c>
    </row>
    <row r="191" spans="1:65" s="2" customFormat="1" ht="29.25">
      <c r="A191" s="35"/>
      <c r="B191" s="36"/>
      <c r="C191" s="37"/>
      <c r="D191" s="205" t="s">
        <v>159</v>
      </c>
      <c r="E191" s="37"/>
      <c r="F191" s="206" t="s">
        <v>2538</v>
      </c>
      <c r="G191" s="37"/>
      <c r="H191" s="37"/>
      <c r="I191" s="207"/>
      <c r="J191" s="37"/>
      <c r="K191" s="37"/>
      <c r="L191" s="40"/>
      <c r="M191" s="208"/>
      <c r="N191" s="209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159</v>
      </c>
      <c r="AU191" s="18" t="s">
        <v>85</v>
      </c>
    </row>
    <row r="192" spans="1:65" s="12" customFormat="1" ht="22.9" customHeight="1">
      <c r="B192" s="176"/>
      <c r="C192" s="177"/>
      <c r="D192" s="178" t="s">
        <v>75</v>
      </c>
      <c r="E192" s="190" t="s">
        <v>2539</v>
      </c>
      <c r="F192" s="190" t="s">
        <v>2540</v>
      </c>
      <c r="G192" s="177"/>
      <c r="H192" s="177"/>
      <c r="I192" s="180"/>
      <c r="J192" s="191">
        <f>BK192</f>
        <v>0</v>
      </c>
      <c r="K192" s="177"/>
      <c r="L192" s="182"/>
      <c r="M192" s="183"/>
      <c r="N192" s="184"/>
      <c r="O192" s="184"/>
      <c r="P192" s="185">
        <f>SUM(P193:P244)</f>
        <v>0</v>
      </c>
      <c r="Q192" s="184"/>
      <c r="R192" s="185">
        <f>SUM(R193:R244)</f>
        <v>9.2160000000000006E-2</v>
      </c>
      <c r="S192" s="184"/>
      <c r="T192" s="186">
        <f>SUM(T193:T244)</f>
        <v>6.3649999999999998E-2</v>
      </c>
      <c r="AR192" s="187" t="s">
        <v>85</v>
      </c>
      <c r="AT192" s="188" t="s">
        <v>75</v>
      </c>
      <c r="AU192" s="188" t="s">
        <v>83</v>
      </c>
      <c r="AY192" s="187" t="s">
        <v>150</v>
      </c>
      <c r="BK192" s="189">
        <f>SUM(BK193:BK244)</f>
        <v>0</v>
      </c>
    </row>
    <row r="193" spans="1:65" s="2" customFormat="1" ht="24.2" customHeight="1">
      <c r="A193" s="35"/>
      <c r="B193" s="36"/>
      <c r="C193" s="192" t="s">
        <v>415</v>
      </c>
      <c r="D193" s="192" t="s">
        <v>152</v>
      </c>
      <c r="E193" s="193" t="s">
        <v>2541</v>
      </c>
      <c r="F193" s="194" t="s">
        <v>2542</v>
      </c>
      <c r="G193" s="195" t="s">
        <v>490</v>
      </c>
      <c r="H193" s="196">
        <v>53</v>
      </c>
      <c r="I193" s="197"/>
      <c r="J193" s="198">
        <f>ROUND(I193*H193,2)</f>
        <v>0</v>
      </c>
      <c r="K193" s="194" t="s">
        <v>156</v>
      </c>
      <c r="L193" s="40"/>
      <c r="M193" s="199" t="s">
        <v>1</v>
      </c>
      <c r="N193" s="200" t="s">
        <v>41</v>
      </c>
      <c r="O193" s="72"/>
      <c r="P193" s="201">
        <f>O193*H193</f>
        <v>0</v>
      </c>
      <c r="Q193" s="201">
        <v>4.0000000000000003E-5</v>
      </c>
      <c r="R193" s="201">
        <f>Q193*H193</f>
        <v>2.1200000000000004E-3</v>
      </c>
      <c r="S193" s="201">
        <v>4.4999999999999999E-4</v>
      </c>
      <c r="T193" s="202">
        <f>S193*H193</f>
        <v>2.385E-2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3" t="s">
        <v>350</v>
      </c>
      <c r="AT193" s="203" t="s">
        <v>152</v>
      </c>
      <c r="AU193" s="203" t="s">
        <v>85</v>
      </c>
      <c r="AY193" s="18" t="s">
        <v>150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8" t="s">
        <v>83</v>
      </c>
      <c r="BK193" s="204">
        <f>ROUND(I193*H193,2)</f>
        <v>0</v>
      </c>
      <c r="BL193" s="18" t="s">
        <v>350</v>
      </c>
      <c r="BM193" s="203" t="s">
        <v>2543</v>
      </c>
    </row>
    <row r="194" spans="1:65" s="2" customFormat="1">
      <c r="A194" s="35"/>
      <c r="B194" s="36"/>
      <c r="C194" s="37"/>
      <c r="D194" s="205" t="s">
        <v>159</v>
      </c>
      <c r="E194" s="37"/>
      <c r="F194" s="206" t="s">
        <v>2544</v>
      </c>
      <c r="G194" s="37"/>
      <c r="H194" s="37"/>
      <c r="I194" s="207"/>
      <c r="J194" s="37"/>
      <c r="K194" s="37"/>
      <c r="L194" s="40"/>
      <c r="M194" s="208"/>
      <c r="N194" s="209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159</v>
      </c>
      <c r="AU194" s="18" t="s">
        <v>85</v>
      </c>
    </row>
    <row r="195" spans="1:65" s="2" customFormat="1" ht="24.2" customHeight="1">
      <c r="A195" s="35"/>
      <c r="B195" s="36"/>
      <c r="C195" s="192" t="s">
        <v>426</v>
      </c>
      <c r="D195" s="192" t="s">
        <v>152</v>
      </c>
      <c r="E195" s="193" t="s">
        <v>2545</v>
      </c>
      <c r="F195" s="194" t="s">
        <v>2546</v>
      </c>
      <c r="G195" s="195" t="s">
        <v>490</v>
      </c>
      <c r="H195" s="196">
        <v>10</v>
      </c>
      <c r="I195" s="197"/>
      <c r="J195" s="198">
        <f>ROUND(I195*H195,2)</f>
        <v>0</v>
      </c>
      <c r="K195" s="194" t="s">
        <v>156</v>
      </c>
      <c r="L195" s="40"/>
      <c r="M195" s="199" t="s">
        <v>1</v>
      </c>
      <c r="N195" s="200" t="s">
        <v>41</v>
      </c>
      <c r="O195" s="72"/>
      <c r="P195" s="201">
        <f>O195*H195</f>
        <v>0</v>
      </c>
      <c r="Q195" s="201">
        <v>1.2999999999999999E-4</v>
      </c>
      <c r="R195" s="201">
        <f>Q195*H195</f>
        <v>1.2999999999999999E-3</v>
      </c>
      <c r="S195" s="201">
        <v>3.98E-3</v>
      </c>
      <c r="T195" s="202">
        <f>S195*H195</f>
        <v>3.9800000000000002E-2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3" t="s">
        <v>350</v>
      </c>
      <c r="AT195" s="203" t="s">
        <v>152</v>
      </c>
      <c r="AU195" s="203" t="s">
        <v>85</v>
      </c>
      <c r="AY195" s="18" t="s">
        <v>150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8" t="s">
        <v>83</v>
      </c>
      <c r="BK195" s="204">
        <f>ROUND(I195*H195,2)</f>
        <v>0</v>
      </c>
      <c r="BL195" s="18" t="s">
        <v>350</v>
      </c>
      <c r="BM195" s="203" t="s">
        <v>2547</v>
      </c>
    </row>
    <row r="196" spans="1:65" s="2" customFormat="1">
      <c r="A196" s="35"/>
      <c r="B196" s="36"/>
      <c r="C196" s="37"/>
      <c r="D196" s="205" t="s">
        <v>159</v>
      </c>
      <c r="E196" s="37"/>
      <c r="F196" s="206" t="s">
        <v>2548</v>
      </c>
      <c r="G196" s="37"/>
      <c r="H196" s="37"/>
      <c r="I196" s="207"/>
      <c r="J196" s="37"/>
      <c r="K196" s="37"/>
      <c r="L196" s="40"/>
      <c r="M196" s="208"/>
      <c r="N196" s="209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159</v>
      </c>
      <c r="AU196" s="18" t="s">
        <v>85</v>
      </c>
    </row>
    <row r="197" spans="1:65" s="2" customFormat="1" ht="21.75" customHeight="1">
      <c r="A197" s="35"/>
      <c r="B197" s="36"/>
      <c r="C197" s="192" t="s">
        <v>443</v>
      </c>
      <c r="D197" s="192" t="s">
        <v>152</v>
      </c>
      <c r="E197" s="193" t="s">
        <v>2549</v>
      </c>
      <c r="F197" s="194" t="s">
        <v>2550</v>
      </c>
      <c r="G197" s="195" t="s">
        <v>490</v>
      </c>
      <c r="H197" s="196">
        <v>53</v>
      </c>
      <c r="I197" s="197"/>
      <c r="J197" s="198">
        <f>ROUND(I197*H197,2)</f>
        <v>0</v>
      </c>
      <c r="K197" s="194" t="s">
        <v>156</v>
      </c>
      <c r="L197" s="40"/>
      <c r="M197" s="199" t="s">
        <v>1</v>
      </c>
      <c r="N197" s="200" t="s">
        <v>41</v>
      </c>
      <c r="O197" s="72"/>
      <c r="P197" s="201">
        <f>O197*H197</f>
        <v>0</v>
      </c>
      <c r="Q197" s="201">
        <v>3.0000000000000001E-5</v>
      </c>
      <c r="R197" s="201">
        <f>Q197*H197</f>
        <v>1.5900000000000001E-3</v>
      </c>
      <c r="S197" s="201">
        <v>0</v>
      </c>
      <c r="T197" s="20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3" t="s">
        <v>350</v>
      </c>
      <c r="AT197" s="203" t="s">
        <v>152</v>
      </c>
      <c r="AU197" s="203" t="s">
        <v>85</v>
      </c>
      <c r="AY197" s="18" t="s">
        <v>150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8" t="s">
        <v>83</v>
      </c>
      <c r="BK197" s="204">
        <f>ROUND(I197*H197,2)</f>
        <v>0</v>
      </c>
      <c r="BL197" s="18" t="s">
        <v>350</v>
      </c>
      <c r="BM197" s="203" t="s">
        <v>2551</v>
      </c>
    </row>
    <row r="198" spans="1:65" s="2" customFormat="1">
      <c r="A198" s="35"/>
      <c r="B198" s="36"/>
      <c r="C198" s="37"/>
      <c r="D198" s="205" t="s">
        <v>159</v>
      </c>
      <c r="E198" s="37"/>
      <c r="F198" s="206" t="s">
        <v>2552</v>
      </c>
      <c r="G198" s="37"/>
      <c r="H198" s="37"/>
      <c r="I198" s="207"/>
      <c r="J198" s="37"/>
      <c r="K198" s="37"/>
      <c r="L198" s="40"/>
      <c r="M198" s="208"/>
      <c r="N198" s="209"/>
      <c r="O198" s="72"/>
      <c r="P198" s="72"/>
      <c r="Q198" s="72"/>
      <c r="R198" s="72"/>
      <c r="S198" s="72"/>
      <c r="T198" s="73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159</v>
      </c>
      <c r="AU198" s="18" t="s">
        <v>85</v>
      </c>
    </row>
    <row r="199" spans="1:65" s="2" customFormat="1" ht="16.5" customHeight="1">
      <c r="A199" s="35"/>
      <c r="B199" s="36"/>
      <c r="C199" s="192" t="s">
        <v>448</v>
      </c>
      <c r="D199" s="192" t="s">
        <v>152</v>
      </c>
      <c r="E199" s="193" t="s">
        <v>2553</v>
      </c>
      <c r="F199" s="194" t="s">
        <v>2554</v>
      </c>
      <c r="G199" s="195" t="s">
        <v>490</v>
      </c>
      <c r="H199" s="196">
        <v>10</v>
      </c>
      <c r="I199" s="197"/>
      <c r="J199" s="198">
        <f>ROUND(I199*H199,2)</f>
        <v>0</v>
      </c>
      <c r="K199" s="194" t="s">
        <v>156</v>
      </c>
      <c r="L199" s="40"/>
      <c r="M199" s="199" t="s">
        <v>1</v>
      </c>
      <c r="N199" s="200" t="s">
        <v>41</v>
      </c>
      <c r="O199" s="72"/>
      <c r="P199" s="201">
        <f>O199*H199</f>
        <v>0</v>
      </c>
      <c r="Q199" s="201">
        <v>2.1000000000000001E-4</v>
      </c>
      <c r="R199" s="201">
        <f>Q199*H199</f>
        <v>2.1000000000000003E-3</v>
      </c>
      <c r="S199" s="201">
        <v>0</v>
      </c>
      <c r="T199" s="20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3" t="s">
        <v>350</v>
      </c>
      <c r="AT199" s="203" t="s">
        <v>152</v>
      </c>
      <c r="AU199" s="203" t="s">
        <v>85</v>
      </c>
      <c r="AY199" s="18" t="s">
        <v>150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8" t="s">
        <v>83</v>
      </c>
      <c r="BK199" s="204">
        <f>ROUND(I199*H199,2)</f>
        <v>0</v>
      </c>
      <c r="BL199" s="18" t="s">
        <v>350</v>
      </c>
      <c r="BM199" s="203" t="s">
        <v>2555</v>
      </c>
    </row>
    <row r="200" spans="1:65" s="2" customFormat="1">
      <c r="A200" s="35"/>
      <c r="B200" s="36"/>
      <c r="C200" s="37"/>
      <c r="D200" s="205" t="s">
        <v>159</v>
      </c>
      <c r="E200" s="37"/>
      <c r="F200" s="206" t="s">
        <v>2556</v>
      </c>
      <c r="G200" s="37"/>
      <c r="H200" s="37"/>
      <c r="I200" s="207"/>
      <c r="J200" s="37"/>
      <c r="K200" s="37"/>
      <c r="L200" s="40"/>
      <c r="M200" s="208"/>
      <c r="N200" s="209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159</v>
      </c>
      <c r="AU200" s="18" t="s">
        <v>85</v>
      </c>
    </row>
    <row r="201" spans="1:65" s="2" customFormat="1" ht="24.2" customHeight="1">
      <c r="A201" s="35"/>
      <c r="B201" s="36"/>
      <c r="C201" s="192" t="s">
        <v>453</v>
      </c>
      <c r="D201" s="192" t="s">
        <v>152</v>
      </c>
      <c r="E201" s="193" t="s">
        <v>2557</v>
      </c>
      <c r="F201" s="194" t="s">
        <v>2558</v>
      </c>
      <c r="G201" s="195" t="s">
        <v>490</v>
      </c>
      <c r="H201" s="196">
        <v>43</v>
      </c>
      <c r="I201" s="197"/>
      <c r="J201" s="198">
        <f>ROUND(I201*H201,2)</f>
        <v>0</v>
      </c>
      <c r="K201" s="194" t="s">
        <v>156</v>
      </c>
      <c r="L201" s="40"/>
      <c r="M201" s="199" t="s">
        <v>1</v>
      </c>
      <c r="N201" s="200" t="s">
        <v>41</v>
      </c>
      <c r="O201" s="72"/>
      <c r="P201" s="201">
        <f>O201*H201</f>
        <v>0</v>
      </c>
      <c r="Q201" s="201">
        <v>1.3999999999999999E-4</v>
      </c>
      <c r="R201" s="201">
        <f>Q201*H201</f>
        <v>6.0199999999999993E-3</v>
      </c>
      <c r="S201" s="201">
        <v>0</v>
      </c>
      <c r="T201" s="20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3" t="s">
        <v>350</v>
      </c>
      <c r="AT201" s="203" t="s">
        <v>152</v>
      </c>
      <c r="AU201" s="203" t="s">
        <v>85</v>
      </c>
      <c r="AY201" s="18" t="s">
        <v>150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8" t="s">
        <v>83</v>
      </c>
      <c r="BK201" s="204">
        <f>ROUND(I201*H201,2)</f>
        <v>0</v>
      </c>
      <c r="BL201" s="18" t="s">
        <v>350</v>
      </c>
      <c r="BM201" s="203" t="s">
        <v>2559</v>
      </c>
    </row>
    <row r="202" spans="1:65" s="2" customFormat="1" ht="19.5">
      <c r="A202" s="35"/>
      <c r="B202" s="36"/>
      <c r="C202" s="37"/>
      <c r="D202" s="205" t="s">
        <v>159</v>
      </c>
      <c r="E202" s="37"/>
      <c r="F202" s="206" t="s">
        <v>2560</v>
      </c>
      <c r="G202" s="37"/>
      <c r="H202" s="37"/>
      <c r="I202" s="207"/>
      <c r="J202" s="37"/>
      <c r="K202" s="37"/>
      <c r="L202" s="40"/>
      <c r="M202" s="208"/>
      <c r="N202" s="209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159</v>
      </c>
      <c r="AU202" s="18" t="s">
        <v>85</v>
      </c>
    </row>
    <row r="203" spans="1:65" s="2" customFormat="1" ht="21.75" customHeight="1">
      <c r="A203" s="35"/>
      <c r="B203" s="36"/>
      <c r="C203" s="192" t="s">
        <v>458</v>
      </c>
      <c r="D203" s="192" t="s">
        <v>152</v>
      </c>
      <c r="E203" s="193" t="s">
        <v>2561</v>
      </c>
      <c r="F203" s="194" t="s">
        <v>2562</v>
      </c>
      <c r="G203" s="195" t="s">
        <v>490</v>
      </c>
      <c r="H203" s="196">
        <v>1</v>
      </c>
      <c r="I203" s="197"/>
      <c r="J203" s="198">
        <f>ROUND(I203*H203,2)</f>
        <v>0</v>
      </c>
      <c r="K203" s="194" t="s">
        <v>156</v>
      </c>
      <c r="L203" s="40"/>
      <c r="M203" s="199" t="s">
        <v>1</v>
      </c>
      <c r="N203" s="200" t="s">
        <v>41</v>
      </c>
      <c r="O203" s="72"/>
      <c r="P203" s="201">
        <f>O203*H203</f>
        <v>0</v>
      </c>
      <c r="Q203" s="201">
        <v>8.4000000000000003E-4</v>
      </c>
      <c r="R203" s="201">
        <f>Q203*H203</f>
        <v>8.4000000000000003E-4</v>
      </c>
      <c r="S203" s="201">
        <v>0</v>
      </c>
      <c r="T203" s="20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3" t="s">
        <v>350</v>
      </c>
      <c r="AT203" s="203" t="s">
        <v>152</v>
      </c>
      <c r="AU203" s="203" t="s">
        <v>85</v>
      </c>
      <c r="AY203" s="18" t="s">
        <v>150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8" t="s">
        <v>83</v>
      </c>
      <c r="BK203" s="204">
        <f>ROUND(I203*H203,2)</f>
        <v>0</v>
      </c>
      <c r="BL203" s="18" t="s">
        <v>350</v>
      </c>
      <c r="BM203" s="203" t="s">
        <v>2563</v>
      </c>
    </row>
    <row r="204" spans="1:65" s="2" customFormat="1">
      <c r="A204" s="35"/>
      <c r="B204" s="36"/>
      <c r="C204" s="37"/>
      <c r="D204" s="205" t="s">
        <v>159</v>
      </c>
      <c r="E204" s="37"/>
      <c r="F204" s="206" t="s">
        <v>2564</v>
      </c>
      <c r="G204" s="37"/>
      <c r="H204" s="37"/>
      <c r="I204" s="207"/>
      <c r="J204" s="37"/>
      <c r="K204" s="37"/>
      <c r="L204" s="40"/>
      <c r="M204" s="208"/>
      <c r="N204" s="209"/>
      <c r="O204" s="72"/>
      <c r="P204" s="72"/>
      <c r="Q204" s="72"/>
      <c r="R204" s="72"/>
      <c r="S204" s="72"/>
      <c r="T204" s="7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159</v>
      </c>
      <c r="AU204" s="18" t="s">
        <v>85</v>
      </c>
    </row>
    <row r="205" spans="1:65" s="2" customFormat="1" ht="21.75" customHeight="1">
      <c r="A205" s="35"/>
      <c r="B205" s="36"/>
      <c r="C205" s="192" t="s">
        <v>463</v>
      </c>
      <c r="D205" s="192" t="s">
        <v>152</v>
      </c>
      <c r="E205" s="193" t="s">
        <v>2565</v>
      </c>
      <c r="F205" s="194" t="s">
        <v>2566</v>
      </c>
      <c r="G205" s="195" t="s">
        <v>490</v>
      </c>
      <c r="H205" s="196">
        <v>86</v>
      </c>
      <c r="I205" s="197"/>
      <c r="J205" s="198">
        <f>ROUND(I205*H205,2)</f>
        <v>0</v>
      </c>
      <c r="K205" s="194" t="s">
        <v>156</v>
      </c>
      <c r="L205" s="40"/>
      <c r="M205" s="199" t="s">
        <v>1</v>
      </c>
      <c r="N205" s="200" t="s">
        <v>41</v>
      </c>
      <c r="O205" s="72"/>
      <c r="P205" s="201">
        <f>O205*H205</f>
        <v>0</v>
      </c>
      <c r="Q205" s="201">
        <v>2.5000000000000001E-4</v>
      </c>
      <c r="R205" s="201">
        <f>Q205*H205</f>
        <v>2.1500000000000002E-2</v>
      </c>
      <c r="S205" s="201">
        <v>0</v>
      </c>
      <c r="T205" s="20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3" t="s">
        <v>350</v>
      </c>
      <c r="AT205" s="203" t="s">
        <v>152</v>
      </c>
      <c r="AU205" s="203" t="s">
        <v>85</v>
      </c>
      <c r="AY205" s="18" t="s">
        <v>150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8" t="s">
        <v>83</v>
      </c>
      <c r="BK205" s="204">
        <f>ROUND(I205*H205,2)</f>
        <v>0</v>
      </c>
      <c r="BL205" s="18" t="s">
        <v>350</v>
      </c>
      <c r="BM205" s="203" t="s">
        <v>2567</v>
      </c>
    </row>
    <row r="206" spans="1:65" s="2" customFormat="1">
      <c r="A206" s="35"/>
      <c r="B206" s="36"/>
      <c r="C206" s="37"/>
      <c r="D206" s="205" t="s">
        <v>159</v>
      </c>
      <c r="E206" s="37"/>
      <c r="F206" s="206" t="s">
        <v>2568</v>
      </c>
      <c r="G206" s="37"/>
      <c r="H206" s="37"/>
      <c r="I206" s="207"/>
      <c r="J206" s="37"/>
      <c r="K206" s="37"/>
      <c r="L206" s="40"/>
      <c r="M206" s="208"/>
      <c r="N206" s="209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159</v>
      </c>
      <c r="AU206" s="18" t="s">
        <v>85</v>
      </c>
    </row>
    <row r="207" spans="1:65" s="2" customFormat="1" ht="24.2" customHeight="1">
      <c r="A207" s="35"/>
      <c r="B207" s="36"/>
      <c r="C207" s="192" t="s">
        <v>468</v>
      </c>
      <c r="D207" s="192" t="s">
        <v>152</v>
      </c>
      <c r="E207" s="193" t="s">
        <v>2569</v>
      </c>
      <c r="F207" s="194" t="s">
        <v>2570</v>
      </c>
      <c r="G207" s="195" t="s">
        <v>490</v>
      </c>
      <c r="H207" s="196">
        <v>20</v>
      </c>
      <c r="I207" s="197"/>
      <c r="J207" s="198">
        <f>ROUND(I207*H207,2)</f>
        <v>0</v>
      </c>
      <c r="K207" s="194" t="s">
        <v>156</v>
      </c>
      <c r="L207" s="40"/>
      <c r="M207" s="199" t="s">
        <v>1</v>
      </c>
      <c r="N207" s="200" t="s">
        <v>41</v>
      </c>
      <c r="O207" s="72"/>
      <c r="P207" s="201">
        <f>O207*H207</f>
        <v>0</v>
      </c>
      <c r="Q207" s="201">
        <v>6.9999999999999999E-4</v>
      </c>
      <c r="R207" s="201">
        <f>Q207*H207</f>
        <v>1.4E-2</v>
      </c>
      <c r="S207" s="201">
        <v>0</v>
      </c>
      <c r="T207" s="20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3" t="s">
        <v>350</v>
      </c>
      <c r="AT207" s="203" t="s">
        <v>152</v>
      </c>
      <c r="AU207" s="203" t="s">
        <v>85</v>
      </c>
      <c r="AY207" s="18" t="s">
        <v>150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8" t="s">
        <v>83</v>
      </c>
      <c r="BK207" s="204">
        <f>ROUND(I207*H207,2)</f>
        <v>0</v>
      </c>
      <c r="BL207" s="18" t="s">
        <v>350</v>
      </c>
      <c r="BM207" s="203" t="s">
        <v>2571</v>
      </c>
    </row>
    <row r="208" spans="1:65" s="2" customFormat="1" ht="19.5">
      <c r="A208" s="35"/>
      <c r="B208" s="36"/>
      <c r="C208" s="37"/>
      <c r="D208" s="205" t="s">
        <v>159</v>
      </c>
      <c r="E208" s="37"/>
      <c r="F208" s="206" t="s">
        <v>2572</v>
      </c>
      <c r="G208" s="37"/>
      <c r="H208" s="37"/>
      <c r="I208" s="207"/>
      <c r="J208" s="37"/>
      <c r="K208" s="37"/>
      <c r="L208" s="40"/>
      <c r="M208" s="208"/>
      <c r="N208" s="209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159</v>
      </c>
      <c r="AU208" s="18" t="s">
        <v>85</v>
      </c>
    </row>
    <row r="209" spans="1:65" s="2" customFormat="1" ht="24.2" customHeight="1">
      <c r="A209" s="35"/>
      <c r="B209" s="36"/>
      <c r="C209" s="192" t="s">
        <v>473</v>
      </c>
      <c r="D209" s="192" t="s">
        <v>152</v>
      </c>
      <c r="E209" s="193" t="s">
        <v>2573</v>
      </c>
      <c r="F209" s="194" t="s">
        <v>2574</v>
      </c>
      <c r="G209" s="195" t="s">
        <v>490</v>
      </c>
      <c r="H209" s="196">
        <v>23</v>
      </c>
      <c r="I209" s="197"/>
      <c r="J209" s="198">
        <f>ROUND(I209*H209,2)</f>
        <v>0</v>
      </c>
      <c r="K209" s="194" t="s">
        <v>156</v>
      </c>
      <c r="L209" s="40"/>
      <c r="M209" s="199" t="s">
        <v>1</v>
      </c>
      <c r="N209" s="200" t="s">
        <v>41</v>
      </c>
      <c r="O209" s="72"/>
      <c r="P209" s="201">
        <f>O209*H209</f>
        <v>0</v>
      </c>
      <c r="Q209" s="201">
        <v>8.5999999999999998E-4</v>
      </c>
      <c r="R209" s="201">
        <f>Q209*H209</f>
        <v>1.9779999999999999E-2</v>
      </c>
      <c r="S209" s="201">
        <v>0</v>
      </c>
      <c r="T209" s="20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3" t="s">
        <v>350</v>
      </c>
      <c r="AT209" s="203" t="s">
        <v>152</v>
      </c>
      <c r="AU209" s="203" t="s">
        <v>85</v>
      </c>
      <c r="AY209" s="18" t="s">
        <v>150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8" t="s">
        <v>83</v>
      </c>
      <c r="BK209" s="204">
        <f>ROUND(I209*H209,2)</f>
        <v>0</v>
      </c>
      <c r="BL209" s="18" t="s">
        <v>350</v>
      </c>
      <c r="BM209" s="203" t="s">
        <v>2575</v>
      </c>
    </row>
    <row r="210" spans="1:65" s="2" customFormat="1" ht="19.5">
      <c r="A210" s="35"/>
      <c r="B210" s="36"/>
      <c r="C210" s="37"/>
      <c r="D210" s="205" t="s">
        <v>159</v>
      </c>
      <c r="E210" s="37"/>
      <c r="F210" s="206" t="s">
        <v>2576</v>
      </c>
      <c r="G210" s="37"/>
      <c r="H210" s="37"/>
      <c r="I210" s="207"/>
      <c r="J210" s="37"/>
      <c r="K210" s="37"/>
      <c r="L210" s="40"/>
      <c r="M210" s="208"/>
      <c r="N210" s="209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159</v>
      </c>
      <c r="AU210" s="18" t="s">
        <v>85</v>
      </c>
    </row>
    <row r="211" spans="1:65" s="2" customFormat="1" ht="24.2" customHeight="1">
      <c r="A211" s="35"/>
      <c r="B211" s="36"/>
      <c r="C211" s="192" t="s">
        <v>475</v>
      </c>
      <c r="D211" s="192" t="s">
        <v>152</v>
      </c>
      <c r="E211" s="193" t="s">
        <v>2577</v>
      </c>
      <c r="F211" s="194" t="s">
        <v>2578</v>
      </c>
      <c r="G211" s="195" t="s">
        <v>490</v>
      </c>
      <c r="H211" s="196">
        <v>27</v>
      </c>
      <c r="I211" s="197"/>
      <c r="J211" s="198">
        <f>ROUND(I211*H211,2)</f>
        <v>0</v>
      </c>
      <c r="K211" s="194" t="s">
        <v>156</v>
      </c>
      <c r="L211" s="40"/>
      <c r="M211" s="199" t="s">
        <v>1</v>
      </c>
      <c r="N211" s="200" t="s">
        <v>41</v>
      </c>
      <c r="O211" s="72"/>
      <c r="P211" s="201">
        <f>O211*H211</f>
        <v>0</v>
      </c>
      <c r="Q211" s="201">
        <v>2.2000000000000001E-4</v>
      </c>
      <c r="R211" s="201">
        <f>Q211*H211</f>
        <v>5.94E-3</v>
      </c>
      <c r="S211" s="201">
        <v>0</v>
      </c>
      <c r="T211" s="20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3" t="s">
        <v>350</v>
      </c>
      <c r="AT211" s="203" t="s">
        <v>152</v>
      </c>
      <c r="AU211" s="203" t="s">
        <v>85</v>
      </c>
      <c r="AY211" s="18" t="s">
        <v>150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8" t="s">
        <v>83</v>
      </c>
      <c r="BK211" s="204">
        <f>ROUND(I211*H211,2)</f>
        <v>0</v>
      </c>
      <c r="BL211" s="18" t="s">
        <v>350</v>
      </c>
      <c r="BM211" s="203" t="s">
        <v>2579</v>
      </c>
    </row>
    <row r="212" spans="1:65" s="2" customFormat="1">
      <c r="A212" s="35"/>
      <c r="B212" s="36"/>
      <c r="C212" s="37"/>
      <c r="D212" s="205" t="s">
        <v>159</v>
      </c>
      <c r="E212" s="37"/>
      <c r="F212" s="206" t="s">
        <v>2580</v>
      </c>
      <c r="G212" s="37"/>
      <c r="H212" s="37"/>
      <c r="I212" s="207"/>
      <c r="J212" s="37"/>
      <c r="K212" s="37"/>
      <c r="L212" s="40"/>
      <c r="M212" s="208"/>
      <c r="N212" s="209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159</v>
      </c>
      <c r="AU212" s="18" t="s">
        <v>85</v>
      </c>
    </row>
    <row r="213" spans="1:65" s="2" customFormat="1" ht="24.2" customHeight="1">
      <c r="A213" s="35"/>
      <c r="B213" s="36"/>
      <c r="C213" s="192" t="s">
        <v>480</v>
      </c>
      <c r="D213" s="192" t="s">
        <v>152</v>
      </c>
      <c r="E213" s="193" t="s">
        <v>2581</v>
      </c>
      <c r="F213" s="194" t="s">
        <v>2582</v>
      </c>
      <c r="G213" s="195" t="s">
        <v>490</v>
      </c>
      <c r="H213" s="196">
        <v>2</v>
      </c>
      <c r="I213" s="197"/>
      <c r="J213" s="198">
        <f>ROUND(I213*H213,2)</f>
        <v>0</v>
      </c>
      <c r="K213" s="194" t="s">
        <v>321</v>
      </c>
      <c r="L213" s="40"/>
      <c r="M213" s="199" t="s">
        <v>1</v>
      </c>
      <c r="N213" s="200" t="s">
        <v>41</v>
      </c>
      <c r="O213" s="72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3" t="s">
        <v>350</v>
      </c>
      <c r="AT213" s="203" t="s">
        <v>152</v>
      </c>
      <c r="AU213" s="203" t="s">
        <v>85</v>
      </c>
      <c r="AY213" s="18" t="s">
        <v>150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18" t="s">
        <v>83</v>
      </c>
      <c r="BK213" s="204">
        <f>ROUND(I213*H213,2)</f>
        <v>0</v>
      </c>
      <c r="BL213" s="18" t="s">
        <v>350</v>
      </c>
      <c r="BM213" s="203" t="s">
        <v>2583</v>
      </c>
    </row>
    <row r="214" spans="1:65" s="2" customFormat="1">
      <c r="A214" s="35"/>
      <c r="B214" s="36"/>
      <c r="C214" s="37"/>
      <c r="D214" s="205" t="s">
        <v>159</v>
      </c>
      <c r="E214" s="37"/>
      <c r="F214" s="206" t="s">
        <v>2582</v>
      </c>
      <c r="G214" s="37"/>
      <c r="H214" s="37"/>
      <c r="I214" s="207"/>
      <c r="J214" s="37"/>
      <c r="K214" s="37"/>
      <c r="L214" s="40"/>
      <c r="M214" s="208"/>
      <c r="N214" s="209"/>
      <c r="O214" s="72"/>
      <c r="P214" s="72"/>
      <c r="Q214" s="72"/>
      <c r="R214" s="72"/>
      <c r="S214" s="72"/>
      <c r="T214" s="73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159</v>
      </c>
      <c r="AU214" s="18" t="s">
        <v>85</v>
      </c>
    </row>
    <row r="215" spans="1:65" s="2" customFormat="1" ht="24.2" customHeight="1">
      <c r="A215" s="35"/>
      <c r="B215" s="36"/>
      <c r="C215" s="192" t="s">
        <v>495</v>
      </c>
      <c r="D215" s="192" t="s">
        <v>152</v>
      </c>
      <c r="E215" s="193" t="s">
        <v>2584</v>
      </c>
      <c r="F215" s="194" t="s">
        <v>2585</v>
      </c>
      <c r="G215" s="195" t="s">
        <v>490</v>
      </c>
      <c r="H215" s="196">
        <v>7</v>
      </c>
      <c r="I215" s="197"/>
      <c r="J215" s="198">
        <f>ROUND(I215*H215,2)</f>
        <v>0</v>
      </c>
      <c r="K215" s="194" t="s">
        <v>156</v>
      </c>
      <c r="L215" s="40"/>
      <c r="M215" s="199" t="s">
        <v>1</v>
      </c>
      <c r="N215" s="200" t="s">
        <v>41</v>
      </c>
      <c r="O215" s="72"/>
      <c r="P215" s="201">
        <f>O215*H215</f>
        <v>0</v>
      </c>
      <c r="Q215" s="201">
        <v>6.9999999999999999E-4</v>
      </c>
      <c r="R215" s="201">
        <f>Q215*H215</f>
        <v>4.8999999999999998E-3</v>
      </c>
      <c r="S215" s="201">
        <v>0</v>
      </c>
      <c r="T215" s="20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3" t="s">
        <v>350</v>
      </c>
      <c r="AT215" s="203" t="s">
        <v>152</v>
      </c>
      <c r="AU215" s="203" t="s">
        <v>85</v>
      </c>
      <c r="AY215" s="18" t="s">
        <v>150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18" t="s">
        <v>83</v>
      </c>
      <c r="BK215" s="204">
        <f>ROUND(I215*H215,2)</f>
        <v>0</v>
      </c>
      <c r="BL215" s="18" t="s">
        <v>350</v>
      </c>
      <c r="BM215" s="203" t="s">
        <v>2586</v>
      </c>
    </row>
    <row r="216" spans="1:65" s="2" customFormat="1" ht="19.5">
      <c r="A216" s="35"/>
      <c r="B216" s="36"/>
      <c r="C216" s="37"/>
      <c r="D216" s="205" t="s">
        <v>159</v>
      </c>
      <c r="E216" s="37"/>
      <c r="F216" s="206" t="s">
        <v>2587</v>
      </c>
      <c r="G216" s="37"/>
      <c r="H216" s="37"/>
      <c r="I216" s="207"/>
      <c r="J216" s="37"/>
      <c r="K216" s="37"/>
      <c r="L216" s="40"/>
      <c r="M216" s="208"/>
      <c r="N216" s="209"/>
      <c r="O216" s="72"/>
      <c r="P216" s="72"/>
      <c r="Q216" s="72"/>
      <c r="R216" s="72"/>
      <c r="S216" s="72"/>
      <c r="T216" s="73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159</v>
      </c>
      <c r="AU216" s="18" t="s">
        <v>85</v>
      </c>
    </row>
    <row r="217" spans="1:65" s="2" customFormat="1" ht="24.2" customHeight="1">
      <c r="A217" s="35"/>
      <c r="B217" s="36"/>
      <c r="C217" s="192" t="s">
        <v>501</v>
      </c>
      <c r="D217" s="192" t="s">
        <v>152</v>
      </c>
      <c r="E217" s="193" t="s">
        <v>2588</v>
      </c>
      <c r="F217" s="194" t="s">
        <v>2589</v>
      </c>
      <c r="G217" s="195" t="s">
        <v>490</v>
      </c>
      <c r="H217" s="196">
        <v>2</v>
      </c>
      <c r="I217" s="197"/>
      <c r="J217" s="198">
        <f>ROUND(I217*H217,2)</f>
        <v>0</v>
      </c>
      <c r="K217" s="194" t="s">
        <v>156</v>
      </c>
      <c r="L217" s="40"/>
      <c r="M217" s="199" t="s">
        <v>1</v>
      </c>
      <c r="N217" s="200" t="s">
        <v>41</v>
      </c>
      <c r="O217" s="72"/>
      <c r="P217" s="201">
        <f>O217*H217</f>
        <v>0</v>
      </c>
      <c r="Q217" s="201">
        <v>5.2999999999999998E-4</v>
      </c>
      <c r="R217" s="201">
        <f>Q217*H217</f>
        <v>1.06E-3</v>
      </c>
      <c r="S217" s="201">
        <v>0</v>
      </c>
      <c r="T217" s="202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3" t="s">
        <v>350</v>
      </c>
      <c r="AT217" s="203" t="s">
        <v>152</v>
      </c>
      <c r="AU217" s="203" t="s">
        <v>85</v>
      </c>
      <c r="AY217" s="18" t="s">
        <v>150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8" t="s">
        <v>83</v>
      </c>
      <c r="BK217" s="204">
        <f>ROUND(I217*H217,2)</f>
        <v>0</v>
      </c>
      <c r="BL217" s="18" t="s">
        <v>350</v>
      </c>
      <c r="BM217" s="203" t="s">
        <v>2590</v>
      </c>
    </row>
    <row r="218" spans="1:65" s="2" customFormat="1" ht="19.5">
      <c r="A218" s="35"/>
      <c r="B218" s="36"/>
      <c r="C218" s="37"/>
      <c r="D218" s="205" t="s">
        <v>159</v>
      </c>
      <c r="E218" s="37"/>
      <c r="F218" s="206" t="s">
        <v>2591</v>
      </c>
      <c r="G218" s="37"/>
      <c r="H218" s="37"/>
      <c r="I218" s="207"/>
      <c r="J218" s="37"/>
      <c r="K218" s="37"/>
      <c r="L218" s="40"/>
      <c r="M218" s="208"/>
      <c r="N218" s="209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159</v>
      </c>
      <c r="AU218" s="18" t="s">
        <v>85</v>
      </c>
    </row>
    <row r="219" spans="1:65" s="2" customFormat="1" ht="24.2" customHeight="1">
      <c r="A219" s="35"/>
      <c r="B219" s="36"/>
      <c r="C219" s="192" t="s">
        <v>509</v>
      </c>
      <c r="D219" s="192" t="s">
        <v>152</v>
      </c>
      <c r="E219" s="193" t="s">
        <v>2592</v>
      </c>
      <c r="F219" s="194" t="s">
        <v>2593</v>
      </c>
      <c r="G219" s="195" t="s">
        <v>490</v>
      </c>
      <c r="H219" s="196">
        <v>3</v>
      </c>
      <c r="I219" s="197"/>
      <c r="J219" s="198">
        <f>ROUND(I219*H219,2)</f>
        <v>0</v>
      </c>
      <c r="K219" s="194" t="s">
        <v>156</v>
      </c>
      <c r="L219" s="40"/>
      <c r="M219" s="199" t="s">
        <v>1</v>
      </c>
      <c r="N219" s="200" t="s">
        <v>41</v>
      </c>
      <c r="O219" s="72"/>
      <c r="P219" s="201">
        <f>O219*H219</f>
        <v>0</v>
      </c>
      <c r="Q219" s="201">
        <v>1.47E-3</v>
      </c>
      <c r="R219" s="201">
        <f>Q219*H219</f>
        <v>4.4099999999999999E-3</v>
      </c>
      <c r="S219" s="201">
        <v>0</v>
      </c>
      <c r="T219" s="20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3" t="s">
        <v>350</v>
      </c>
      <c r="AT219" s="203" t="s">
        <v>152</v>
      </c>
      <c r="AU219" s="203" t="s">
        <v>85</v>
      </c>
      <c r="AY219" s="18" t="s">
        <v>150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18" t="s">
        <v>83</v>
      </c>
      <c r="BK219" s="204">
        <f>ROUND(I219*H219,2)</f>
        <v>0</v>
      </c>
      <c r="BL219" s="18" t="s">
        <v>350</v>
      </c>
      <c r="BM219" s="203" t="s">
        <v>2594</v>
      </c>
    </row>
    <row r="220" spans="1:65" s="2" customFormat="1" ht="19.5">
      <c r="A220" s="35"/>
      <c r="B220" s="36"/>
      <c r="C220" s="37"/>
      <c r="D220" s="205" t="s">
        <v>159</v>
      </c>
      <c r="E220" s="37"/>
      <c r="F220" s="206" t="s">
        <v>2595</v>
      </c>
      <c r="G220" s="37"/>
      <c r="H220" s="37"/>
      <c r="I220" s="207"/>
      <c r="J220" s="37"/>
      <c r="K220" s="37"/>
      <c r="L220" s="40"/>
      <c r="M220" s="208"/>
      <c r="N220" s="209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159</v>
      </c>
      <c r="AU220" s="18" t="s">
        <v>85</v>
      </c>
    </row>
    <row r="221" spans="1:65" s="2" customFormat="1" ht="24.2" customHeight="1">
      <c r="A221" s="35"/>
      <c r="B221" s="36"/>
      <c r="C221" s="192" t="s">
        <v>515</v>
      </c>
      <c r="D221" s="192" t="s">
        <v>152</v>
      </c>
      <c r="E221" s="193" t="s">
        <v>2596</v>
      </c>
      <c r="F221" s="194" t="s">
        <v>2597</v>
      </c>
      <c r="G221" s="195" t="s">
        <v>490</v>
      </c>
      <c r="H221" s="196">
        <v>3</v>
      </c>
      <c r="I221" s="197"/>
      <c r="J221" s="198">
        <f>ROUND(I221*H221,2)</f>
        <v>0</v>
      </c>
      <c r="K221" s="194" t="s">
        <v>156</v>
      </c>
      <c r="L221" s="40"/>
      <c r="M221" s="199" t="s">
        <v>1</v>
      </c>
      <c r="N221" s="200" t="s">
        <v>41</v>
      </c>
      <c r="O221" s="72"/>
      <c r="P221" s="201">
        <f>O221*H221</f>
        <v>0</v>
      </c>
      <c r="Q221" s="201">
        <v>8.4999999999999995E-4</v>
      </c>
      <c r="R221" s="201">
        <f>Q221*H221</f>
        <v>2.5499999999999997E-3</v>
      </c>
      <c r="S221" s="201">
        <v>0</v>
      </c>
      <c r="T221" s="20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3" t="s">
        <v>350</v>
      </c>
      <c r="AT221" s="203" t="s">
        <v>152</v>
      </c>
      <c r="AU221" s="203" t="s">
        <v>85</v>
      </c>
      <c r="AY221" s="18" t="s">
        <v>150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8" t="s">
        <v>83</v>
      </c>
      <c r="BK221" s="204">
        <f>ROUND(I221*H221,2)</f>
        <v>0</v>
      </c>
      <c r="BL221" s="18" t="s">
        <v>350</v>
      </c>
      <c r="BM221" s="203" t="s">
        <v>2598</v>
      </c>
    </row>
    <row r="222" spans="1:65" s="2" customFormat="1" ht="19.5">
      <c r="A222" s="35"/>
      <c r="B222" s="36"/>
      <c r="C222" s="37"/>
      <c r="D222" s="205" t="s">
        <v>159</v>
      </c>
      <c r="E222" s="37"/>
      <c r="F222" s="206" t="s">
        <v>2599</v>
      </c>
      <c r="G222" s="37"/>
      <c r="H222" s="37"/>
      <c r="I222" s="207"/>
      <c r="J222" s="37"/>
      <c r="K222" s="37"/>
      <c r="L222" s="40"/>
      <c r="M222" s="208"/>
      <c r="N222" s="209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159</v>
      </c>
      <c r="AU222" s="18" t="s">
        <v>85</v>
      </c>
    </row>
    <row r="223" spans="1:65" s="2" customFormat="1" ht="24.2" customHeight="1">
      <c r="A223" s="35"/>
      <c r="B223" s="36"/>
      <c r="C223" s="192" t="s">
        <v>522</v>
      </c>
      <c r="D223" s="192" t="s">
        <v>152</v>
      </c>
      <c r="E223" s="193" t="s">
        <v>2600</v>
      </c>
      <c r="F223" s="194" t="s">
        <v>2601</v>
      </c>
      <c r="G223" s="195" t="s">
        <v>490</v>
      </c>
      <c r="H223" s="196">
        <v>3</v>
      </c>
      <c r="I223" s="197"/>
      <c r="J223" s="198">
        <f>ROUND(I223*H223,2)</f>
        <v>0</v>
      </c>
      <c r="K223" s="194" t="s">
        <v>156</v>
      </c>
      <c r="L223" s="40"/>
      <c r="M223" s="199" t="s">
        <v>1</v>
      </c>
      <c r="N223" s="200" t="s">
        <v>41</v>
      </c>
      <c r="O223" s="72"/>
      <c r="P223" s="201">
        <f>O223*H223</f>
        <v>0</v>
      </c>
      <c r="Q223" s="201">
        <v>5.0000000000000001E-4</v>
      </c>
      <c r="R223" s="201">
        <f>Q223*H223</f>
        <v>1.5E-3</v>
      </c>
      <c r="S223" s="201">
        <v>0</v>
      </c>
      <c r="T223" s="20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3" t="s">
        <v>350</v>
      </c>
      <c r="AT223" s="203" t="s">
        <v>152</v>
      </c>
      <c r="AU223" s="203" t="s">
        <v>85</v>
      </c>
      <c r="AY223" s="18" t="s">
        <v>150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8" t="s">
        <v>83</v>
      </c>
      <c r="BK223" s="204">
        <f>ROUND(I223*H223,2)</f>
        <v>0</v>
      </c>
      <c r="BL223" s="18" t="s">
        <v>350</v>
      </c>
      <c r="BM223" s="203" t="s">
        <v>2602</v>
      </c>
    </row>
    <row r="224" spans="1:65" s="2" customFormat="1" ht="19.5">
      <c r="A224" s="35"/>
      <c r="B224" s="36"/>
      <c r="C224" s="37"/>
      <c r="D224" s="205" t="s">
        <v>159</v>
      </c>
      <c r="E224" s="37"/>
      <c r="F224" s="206" t="s">
        <v>2603</v>
      </c>
      <c r="G224" s="37"/>
      <c r="H224" s="37"/>
      <c r="I224" s="207"/>
      <c r="J224" s="37"/>
      <c r="K224" s="37"/>
      <c r="L224" s="40"/>
      <c r="M224" s="208"/>
      <c r="N224" s="209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159</v>
      </c>
      <c r="AU224" s="18" t="s">
        <v>85</v>
      </c>
    </row>
    <row r="225" spans="1:65" s="2" customFormat="1" ht="24.2" customHeight="1">
      <c r="A225" s="35"/>
      <c r="B225" s="36"/>
      <c r="C225" s="192" t="s">
        <v>528</v>
      </c>
      <c r="D225" s="192" t="s">
        <v>152</v>
      </c>
      <c r="E225" s="193" t="s">
        <v>2604</v>
      </c>
      <c r="F225" s="194" t="s">
        <v>2605</v>
      </c>
      <c r="G225" s="195" t="s">
        <v>490</v>
      </c>
      <c r="H225" s="196">
        <v>5</v>
      </c>
      <c r="I225" s="197"/>
      <c r="J225" s="198">
        <f>ROUND(I225*H225,2)</f>
        <v>0</v>
      </c>
      <c r="K225" s="194" t="s">
        <v>156</v>
      </c>
      <c r="L225" s="40"/>
      <c r="M225" s="199" t="s">
        <v>1</v>
      </c>
      <c r="N225" s="200" t="s">
        <v>41</v>
      </c>
      <c r="O225" s="72"/>
      <c r="P225" s="201">
        <f>O225*H225</f>
        <v>0</v>
      </c>
      <c r="Q225" s="201">
        <v>5.1000000000000004E-4</v>
      </c>
      <c r="R225" s="201">
        <f>Q225*H225</f>
        <v>2.5500000000000002E-3</v>
      </c>
      <c r="S225" s="201">
        <v>0</v>
      </c>
      <c r="T225" s="20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3" t="s">
        <v>350</v>
      </c>
      <c r="AT225" s="203" t="s">
        <v>152</v>
      </c>
      <c r="AU225" s="203" t="s">
        <v>85</v>
      </c>
      <c r="AY225" s="18" t="s">
        <v>150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8" t="s">
        <v>83</v>
      </c>
      <c r="BK225" s="204">
        <f>ROUND(I225*H225,2)</f>
        <v>0</v>
      </c>
      <c r="BL225" s="18" t="s">
        <v>350</v>
      </c>
      <c r="BM225" s="203" t="s">
        <v>2606</v>
      </c>
    </row>
    <row r="226" spans="1:65" s="2" customFormat="1" ht="19.5">
      <c r="A226" s="35"/>
      <c r="B226" s="36"/>
      <c r="C226" s="37"/>
      <c r="D226" s="205" t="s">
        <v>159</v>
      </c>
      <c r="E226" s="37"/>
      <c r="F226" s="206" t="s">
        <v>2607</v>
      </c>
      <c r="G226" s="37"/>
      <c r="H226" s="37"/>
      <c r="I226" s="207"/>
      <c r="J226" s="37"/>
      <c r="K226" s="37"/>
      <c r="L226" s="40"/>
      <c r="M226" s="208"/>
      <c r="N226" s="209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159</v>
      </c>
      <c r="AU226" s="18" t="s">
        <v>85</v>
      </c>
    </row>
    <row r="227" spans="1:65" s="2" customFormat="1" ht="24.2" customHeight="1">
      <c r="A227" s="35"/>
      <c r="B227" s="36"/>
      <c r="C227" s="192" t="s">
        <v>487</v>
      </c>
      <c r="D227" s="192" t="s">
        <v>152</v>
      </c>
      <c r="E227" s="193" t="s">
        <v>2608</v>
      </c>
      <c r="F227" s="194" t="s">
        <v>2609</v>
      </c>
      <c r="G227" s="195" t="s">
        <v>171</v>
      </c>
      <c r="H227" s="196">
        <v>6.4000000000000001E-2</v>
      </c>
      <c r="I227" s="197"/>
      <c r="J227" s="198">
        <f>ROUND(I227*H227,2)</f>
        <v>0</v>
      </c>
      <c r="K227" s="194" t="s">
        <v>156</v>
      </c>
      <c r="L227" s="40"/>
      <c r="M227" s="199" t="s">
        <v>1</v>
      </c>
      <c r="N227" s="200" t="s">
        <v>41</v>
      </c>
      <c r="O227" s="72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3" t="s">
        <v>350</v>
      </c>
      <c r="AT227" s="203" t="s">
        <v>152</v>
      </c>
      <c r="AU227" s="203" t="s">
        <v>85</v>
      </c>
      <c r="AY227" s="18" t="s">
        <v>150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8" t="s">
        <v>83</v>
      </c>
      <c r="BK227" s="204">
        <f>ROUND(I227*H227,2)</f>
        <v>0</v>
      </c>
      <c r="BL227" s="18" t="s">
        <v>350</v>
      </c>
      <c r="BM227" s="203" t="s">
        <v>2610</v>
      </c>
    </row>
    <row r="228" spans="1:65" s="2" customFormat="1" ht="19.5">
      <c r="A228" s="35"/>
      <c r="B228" s="36"/>
      <c r="C228" s="37"/>
      <c r="D228" s="205" t="s">
        <v>159</v>
      </c>
      <c r="E228" s="37"/>
      <c r="F228" s="206" t="s">
        <v>2611</v>
      </c>
      <c r="G228" s="37"/>
      <c r="H228" s="37"/>
      <c r="I228" s="207"/>
      <c r="J228" s="37"/>
      <c r="K228" s="37"/>
      <c r="L228" s="40"/>
      <c r="M228" s="208"/>
      <c r="N228" s="209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159</v>
      </c>
      <c r="AU228" s="18" t="s">
        <v>85</v>
      </c>
    </row>
    <row r="229" spans="1:65" s="2" customFormat="1" ht="16.5" customHeight="1">
      <c r="A229" s="35"/>
      <c r="B229" s="36"/>
      <c r="C229" s="192" t="s">
        <v>533</v>
      </c>
      <c r="D229" s="192" t="s">
        <v>152</v>
      </c>
      <c r="E229" s="193" t="s">
        <v>2612</v>
      </c>
      <c r="F229" s="194" t="s">
        <v>2613</v>
      </c>
      <c r="G229" s="195" t="s">
        <v>2156</v>
      </c>
      <c r="H229" s="196">
        <v>86</v>
      </c>
      <c r="I229" s="197"/>
      <c r="J229" s="198">
        <f>ROUND(I229*H229,2)</f>
        <v>0</v>
      </c>
      <c r="K229" s="194" t="s">
        <v>321</v>
      </c>
      <c r="L229" s="40"/>
      <c r="M229" s="199" t="s">
        <v>1</v>
      </c>
      <c r="N229" s="200" t="s">
        <v>41</v>
      </c>
      <c r="O229" s="72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3" t="s">
        <v>350</v>
      </c>
      <c r="AT229" s="203" t="s">
        <v>152</v>
      </c>
      <c r="AU229" s="203" t="s">
        <v>85</v>
      </c>
      <c r="AY229" s="18" t="s">
        <v>150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8" t="s">
        <v>83</v>
      </c>
      <c r="BK229" s="204">
        <f>ROUND(I229*H229,2)</f>
        <v>0</v>
      </c>
      <c r="BL229" s="18" t="s">
        <v>350</v>
      </c>
      <c r="BM229" s="203" t="s">
        <v>2614</v>
      </c>
    </row>
    <row r="230" spans="1:65" s="2" customFormat="1">
      <c r="A230" s="35"/>
      <c r="B230" s="36"/>
      <c r="C230" s="37"/>
      <c r="D230" s="205" t="s">
        <v>159</v>
      </c>
      <c r="E230" s="37"/>
      <c r="F230" s="206" t="s">
        <v>2613</v>
      </c>
      <c r="G230" s="37"/>
      <c r="H230" s="37"/>
      <c r="I230" s="207"/>
      <c r="J230" s="37"/>
      <c r="K230" s="37"/>
      <c r="L230" s="40"/>
      <c r="M230" s="208"/>
      <c r="N230" s="209"/>
      <c r="O230" s="72"/>
      <c r="P230" s="72"/>
      <c r="Q230" s="72"/>
      <c r="R230" s="72"/>
      <c r="S230" s="72"/>
      <c r="T230" s="73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159</v>
      </c>
      <c r="AU230" s="18" t="s">
        <v>85</v>
      </c>
    </row>
    <row r="231" spans="1:65" s="2" customFormat="1" ht="16.5" customHeight="1">
      <c r="A231" s="35"/>
      <c r="B231" s="36"/>
      <c r="C231" s="192" t="s">
        <v>550</v>
      </c>
      <c r="D231" s="192" t="s">
        <v>152</v>
      </c>
      <c r="E231" s="193" t="s">
        <v>2615</v>
      </c>
      <c r="F231" s="194" t="s">
        <v>2616</v>
      </c>
      <c r="G231" s="195" t="s">
        <v>490</v>
      </c>
      <c r="H231" s="196">
        <v>2</v>
      </c>
      <c r="I231" s="197"/>
      <c r="J231" s="198">
        <f>ROUND(I231*H231,2)</f>
        <v>0</v>
      </c>
      <c r="K231" s="194" t="s">
        <v>321</v>
      </c>
      <c r="L231" s="40"/>
      <c r="M231" s="199" t="s">
        <v>1</v>
      </c>
      <c r="N231" s="200" t="s">
        <v>41</v>
      </c>
      <c r="O231" s="72"/>
      <c r="P231" s="201">
        <f>O231*H231</f>
        <v>0</v>
      </c>
      <c r="Q231" s="201">
        <v>0</v>
      </c>
      <c r="R231" s="201">
        <f>Q231*H231</f>
        <v>0</v>
      </c>
      <c r="S231" s="201">
        <v>0</v>
      </c>
      <c r="T231" s="20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3" t="s">
        <v>350</v>
      </c>
      <c r="AT231" s="203" t="s">
        <v>152</v>
      </c>
      <c r="AU231" s="203" t="s">
        <v>85</v>
      </c>
      <c r="AY231" s="18" t="s">
        <v>150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18" t="s">
        <v>83</v>
      </c>
      <c r="BK231" s="204">
        <f>ROUND(I231*H231,2)</f>
        <v>0</v>
      </c>
      <c r="BL231" s="18" t="s">
        <v>350</v>
      </c>
      <c r="BM231" s="203" t="s">
        <v>2617</v>
      </c>
    </row>
    <row r="232" spans="1:65" s="2" customFormat="1">
      <c r="A232" s="35"/>
      <c r="B232" s="36"/>
      <c r="C232" s="37"/>
      <c r="D232" s="205" t="s">
        <v>159</v>
      </c>
      <c r="E232" s="37"/>
      <c r="F232" s="206" t="s">
        <v>2616</v>
      </c>
      <c r="G232" s="37"/>
      <c r="H232" s="37"/>
      <c r="I232" s="207"/>
      <c r="J232" s="37"/>
      <c r="K232" s="37"/>
      <c r="L232" s="40"/>
      <c r="M232" s="208"/>
      <c r="N232" s="209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159</v>
      </c>
      <c r="AU232" s="18" t="s">
        <v>85</v>
      </c>
    </row>
    <row r="233" spans="1:65" s="2" customFormat="1" ht="16.5" customHeight="1">
      <c r="A233" s="35"/>
      <c r="B233" s="36"/>
      <c r="C233" s="192" t="s">
        <v>556</v>
      </c>
      <c r="D233" s="192" t="s">
        <v>152</v>
      </c>
      <c r="E233" s="193" t="s">
        <v>2618</v>
      </c>
      <c r="F233" s="194" t="s">
        <v>2619</v>
      </c>
      <c r="G233" s="195" t="s">
        <v>490</v>
      </c>
      <c r="H233" s="196">
        <v>4</v>
      </c>
      <c r="I233" s="197"/>
      <c r="J233" s="198">
        <f>ROUND(I233*H233,2)</f>
        <v>0</v>
      </c>
      <c r="K233" s="194" t="s">
        <v>321</v>
      </c>
      <c r="L233" s="40"/>
      <c r="M233" s="199" t="s">
        <v>1</v>
      </c>
      <c r="N233" s="200" t="s">
        <v>41</v>
      </c>
      <c r="O233" s="72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3" t="s">
        <v>350</v>
      </c>
      <c r="AT233" s="203" t="s">
        <v>152</v>
      </c>
      <c r="AU233" s="203" t="s">
        <v>85</v>
      </c>
      <c r="AY233" s="18" t="s">
        <v>150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8" t="s">
        <v>83</v>
      </c>
      <c r="BK233" s="204">
        <f>ROUND(I233*H233,2)</f>
        <v>0</v>
      </c>
      <c r="BL233" s="18" t="s">
        <v>350</v>
      </c>
      <c r="BM233" s="203" t="s">
        <v>2620</v>
      </c>
    </row>
    <row r="234" spans="1:65" s="2" customFormat="1">
      <c r="A234" s="35"/>
      <c r="B234" s="36"/>
      <c r="C234" s="37"/>
      <c r="D234" s="205" t="s">
        <v>159</v>
      </c>
      <c r="E234" s="37"/>
      <c r="F234" s="206" t="s">
        <v>2619</v>
      </c>
      <c r="G234" s="37"/>
      <c r="H234" s="37"/>
      <c r="I234" s="207"/>
      <c r="J234" s="37"/>
      <c r="K234" s="37"/>
      <c r="L234" s="40"/>
      <c r="M234" s="208"/>
      <c r="N234" s="209"/>
      <c r="O234" s="72"/>
      <c r="P234" s="72"/>
      <c r="Q234" s="72"/>
      <c r="R234" s="72"/>
      <c r="S234" s="72"/>
      <c r="T234" s="73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159</v>
      </c>
      <c r="AU234" s="18" t="s">
        <v>85</v>
      </c>
    </row>
    <row r="235" spans="1:65" s="2" customFormat="1" ht="16.5" customHeight="1">
      <c r="A235" s="35"/>
      <c r="B235" s="36"/>
      <c r="C235" s="192" t="s">
        <v>561</v>
      </c>
      <c r="D235" s="192" t="s">
        <v>152</v>
      </c>
      <c r="E235" s="193" t="s">
        <v>2621</v>
      </c>
      <c r="F235" s="194" t="s">
        <v>2622</v>
      </c>
      <c r="G235" s="195" t="s">
        <v>490</v>
      </c>
      <c r="H235" s="196">
        <v>4</v>
      </c>
      <c r="I235" s="197"/>
      <c r="J235" s="198">
        <f>ROUND(I235*H235,2)</f>
        <v>0</v>
      </c>
      <c r="K235" s="194" t="s">
        <v>321</v>
      </c>
      <c r="L235" s="40"/>
      <c r="M235" s="199" t="s">
        <v>1</v>
      </c>
      <c r="N235" s="200" t="s">
        <v>41</v>
      </c>
      <c r="O235" s="72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3" t="s">
        <v>350</v>
      </c>
      <c r="AT235" s="203" t="s">
        <v>152</v>
      </c>
      <c r="AU235" s="203" t="s">
        <v>85</v>
      </c>
      <c r="AY235" s="18" t="s">
        <v>150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8" t="s">
        <v>83</v>
      </c>
      <c r="BK235" s="204">
        <f>ROUND(I235*H235,2)</f>
        <v>0</v>
      </c>
      <c r="BL235" s="18" t="s">
        <v>350</v>
      </c>
      <c r="BM235" s="203" t="s">
        <v>2623</v>
      </c>
    </row>
    <row r="236" spans="1:65" s="2" customFormat="1">
      <c r="A236" s="35"/>
      <c r="B236" s="36"/>
      <c r="C236" s="37"/>
      <c r="D236" s="205" t="s">
        <v>159</v>
      </c>
      <c r="E236" s="37"/>
      <c r="F236" s="206" t="s">
        <v>2622</v>
      </c>
      <c r="G236" s="37"/>
      <c r="H236" s="37"/>
      <c r="I236" s="207"/>
      <c r="J236" s="37"/>
      <c r="K236" s="37"/>
      <c r="L236" s="40"/>
      <c r="M236" s="208"/>
      <c r="N236" s="209"/>
      <c r="O236" s="72"/>
      <c r="P236" s="72"/>
      <c r="Q236" s="72"/>
      <c r="R236" s="72"/>
      <c r="S236" s="72"/>
      <c r="T236" s="73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159</v>
      </c>
      <c r="AU236" s="18" t="s">
        <v>85</v>
      </c>
    </row>
    <row r="237" spans="1:65" s="2" customFormat="1" ht="16.5" customHeight="1">
      <c r="A237" s="35"/>
      <c r="B237" s="36"/>
      <c r="C237" s="192" t="s">
        <v>573</v>
      </c>
      <c r="D237" s="192" t="s">
        <v>152</v>
      </c>
      <c r="E237" s="193" t="s">
        <v>2624</v>
      </c>
      <c r="F237" s="194" t="s">
        <v>2625</v>
      </c>
      <c r="G237" s="195" t="s">
        <v>490</v>
      </c>
      <c r="H237" s="196">
        <v>2</v>
      </c>
      <c r="I237" s="197"/>
      <c r="J237" s="198">
        <f>ROUND(I237*H237,2)</f>
        <v>0</v>
      </c>
      <c r="K237" s="194" t="s">
        <v>321</v>
      </c>
      <c r="L237" s="40"/>
      <c r="M237" s="199" t="s">
        <v>1</v>
      </c>
      <c r="N237" s="200" t="s">
        <v>41</v>
      </c>
      <c r="O237" s="72"/>
      <c r="P237" s="201">
        <f>O237*H237</f>
        <v>0</v>
      </c>
      <c r="Q237" s="201">
        <v>0</v>
      </c>
      <c r="R237" s="201">
        <f>Q237*H237</f>
        <v>0</v>
      </c>
      <c r="S237" s="201">
        <v>0</v>
      </c>
      <c r="T237" s="202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3" t="s">
        <v>350</v>
      </c>
      <c r="AT237" s="203" t="s">
        <v>152</v>
      </c>
      <c r="AU237" s="203" t="s">
        <v>85</v>
      </c>
      <c r="AY237" s="18" t="s">
        <v>150</v>
      </c>
      <c r="BE237" s="204">
        <f>IF(N237="základní",J237,0)</f>
        <v>0</v>
      </c>
      <c r="BF237" s="204">
        <f>IF(N237="snížená",J237,0)</f>
        <v>0</v>
      </c>
      <c r="BG237" s="204">
        <f>IF(N237="zákl. přenesená",J237,0)</f>
        <v>0</v>
      </c>
      <c r="BH237" s="204">
        <f>IF(N237="sníž. přenesená",J237,0)</f>
        <v>0</v>
      </c>
      <c r="BI237" s="204">
        <f>IF(N237="nulová",J237,0)</f>
        <v>0</v>
      </c>
      <c r="BJ237" s="18" t="s">
        <v>83</v>
      </c>
      <c r="BK237" s="204">
        <f>ROUND(I237*H237,2)</f>
        <v>0</v>
      </c>
      <c r="BL237" s="18" t="s">
        <v>350</v>
      </c>
      <c r="BM237" s="203" t="s">
        <v>2626</v>
      </c>
    </row>
    <row r="238" spans="1:65" s="2" customFormat="1">
      <c r="A238" s="35"/>
      <c r="B238" s="36"/>
      <c r="C238" s="37"/>
      <c r="D238" s="205" t="s">
        <v>159</v>
      </c>
      <c r="E238" s="37"/>
      <c r="F238" s="206" t="s">
        <v>2625</v>
      </c>
      <c r="G238" s="37"/>
      <c r="H238" s="37"/>
      <c r="I238" s="207"/>
      <c r="J238" s="37"/>
      <c r="K238" s="37"/>
      <c r="L238" s="40"/>
      <c r="M238" s="208"/>
      <c r="N238" s="209"/>
      <c r="O238" s="72"/>
      <c r="P238" s="72"/>
      <c r="Q238" s="72"/>
      <c r="R238" s="72"/>
      <c r="S238" s="72"/>
      <c r="T238" s="73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159</v>
      </c>
      <c r="AU238" s="18" t="s">
        <v>85</v>
      </c>
    </row>
    <row r="239" spans="1:65" s="2" customFormat="1" ht="16.5" customHeight="1">
      <c r="A239" s="35"/>
      <c r="B239" s="36"/>
      <c r="C239" s="192" t="s">
        <v>579</v>
      </c>
      <c r="D239" s="192" t="s">
        <v>152</v>
      </c>
      <c r="E239" s="193" t="s">
        <v>2627</v>
      </c>
      <c r="F239" s="194" t="s">
        <v>2628</v>
      </c>
      <c r="G239" s="195" t="s">
        <v>490</v>
      </c>
      <c r="H239" s="196">
        <v>4</v>
      </c>
      <c r="I239" s="197"/>
      <c r="J239" s="198">
        <f>ROUND(I239*H239,2)</f>
        <v>0</v>
      </c>
      <c r="K239" s="194" t="s">
        <v>321</v>
      </c>
      <c r="L239" s="40"/>
      <c r="M239" s="199" t="s">
        <v>1</v>
      </c>
      <c r="N239" s="200" t="s">
        <v>41</v>
      </c>
      <c r="O239" s="72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3" t="s">
        <v>350</v>
      </c>
      <c r="AT239" s="203" t="s">
        <v>152</v>
      </c>
      <c r="AU239" s="203" t="s">
        <v>85</v>
      </c>
      <c r="AY239" s="18" t="s">
        <v>150</v>
      </c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18" t="s">
        <v>83</v>
      </c>
      <c r="BK239" s="204">
        <f>ROUND(I239*H239,2)</f>
        <v>0</v>
      </c>
      <c r="BL239" s="18" t="s">
        <v>350</v>
      </c>
      <c r="BM239" s="203" t="s">
        <v>2629</v>
      </c>
    </row>
    <row r="240" spans="1:65" s="2" customFormat="1">
      <c r="A240" s="35"/>
      <c r="B240" s="36"/>
      <c r="C240" s="37"/>
      <c r="D240" s="205" t="s">
        <v>159</v>
      </c>
      <c r="E240" s="37"/>
      <c r="F240" s="206" t="s">
        <v>2628</v>
      </c>
      <c r="G240" s="37"/>
      <c r="H240" s="37"/>
      <c r="I240" s="207"/>
      <c r="J240" s="37"/>
      <c r="K240" s="37"/>
      <c r="L240" s="40"/>
      <c r="M240" s="208"/>
      <c r="N240" s="209"/>
      <c r="O240" s="72"/>
      <c r="P240" s="72"/>
      <c r="Q240" s="72"/>
      <c r="R240" s="72"/>
      <c r="S240" s="72"/>
      <c r="T240" s="73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159</v>
      </c>
      <c r="AU240" s="18" t="s">
        <v>85</v>
      </c>
    </row>
    <row r="241" spans="1:65" s="2" customFormat="1" ht="24.2" customHeight="1">
      <c r="A241" s="35"/>
      <c r="B241" s="36"/>
      <c r="C241" s="192" t="s">
        <v>583</v>
      </c>
      <c r="D241" s="192" t="s">
        <v>152</v>
      </c>
      <c r="E241" s="193" t="s">
        <v>2630</v>
      </c>
      <c r="F241" s="194" t="s">
        <v>2631</v>
      </c>
      <c r="G241" s="195" t="s">
        <v>171</v>
      </c>
      <c r="H241" s="196">
        <v>9.1999999999999998E-2</v>
      </c>
      <c r="I241" s="197"/>
      <c r="J241" s="198">
        <f>ROUND(I241*H241,2)</f>
        <v>0</v>
      </c>
      <c r="K241" s="194" t="s">
        <v>156</v>
      </c>
      <c r="L241" s="40"/>
      <c r="M241" s="199" t="s">
        <v>1</v>
      </c>
      <c r="N241" s="200" t="s">
        <v>41</v>
      </c>
      <c r="O241" s="72"/>
      <c r="P241" s="201">
        <f>O241*H241</f>
        <v>0</v>
      </c>
      <c r="Q241" s="201">
        <v>0</v>
      </c>
      <c r="R241" s="201">
        <f>Q241*H241</f>
        <v>0</v>
      </c>
      <c r="S241" s="201">
        <v>0</v>
      </c>
      <c r="T241" s="202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3" t="s">
        <v>350</v>
      </c>
      <c r="AT241" s="203" t="s">
        <v>152</v>
      </c>
      <c r="AU241" s="203" t="s">
        <v>85</v>
      </c>
      <c r="AY241" s="18" t="s">
        <v>150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18" t="s">
        <v>83</v>
      </c>
      <c r="BK241" s="204">
        <f>ROUND(I241*H241,2)</f>
        <v>0</v>
      </c>
      <c r="BL241" s="18" t="s">
        <v>350</v>
      </c>
      <c r="BM241" s="203" t="s">
        <v>2632</v>
      </c>
    </row>
    <row r="242" spans="1:65" s="2" customFormat="1" ht="29.25">
      <c r="A242" s="35"/>
      <c r="B242" s="36"/>
      <c r="C242" s="37"/>
      <c r="D242" s="205" t="s">
        <v>159</v>
      </c>
      <c r="E242" s="37"/>
      <c r="F242" s="206" t="s">
        <v>2633</v>
      </c>
      <c r="G242" s="37"/>
      <c r="H242" s="37"/>
      <c r="I242" s="207"/>
      <c r="J242" s="37"/>
      <c r="K242" s="37"/>
      <c r="L242" s="40"/>
      <c r="M242" s="208"/>
      <c r="N242" s="209"/>
      <c r="O242" s="72"/>
      <c r="P242" s="72"/>
      <c r="Q242" s="72"/>
      <c r="R242" s="72"/>
      <c r="S242" s="72"/>
      <c r="T242" s="73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159</v>
      </c>
      <c r="AU242" s="18" t="s">
        <v>85</v>
      </c>
    </row>
    <row r="243" spans="1:65" s="2" customFormat="1" ht="24.2" customHeight="1">
      <c r="A243" s="35"/>
      <c r="B243" s="36"/>
      <c r="C243" s="192" t="s">
        <v>588</v>
      </c>
      <c r="D243" s="192" t="s">
        <v>152</v>
      </c>
      <c r="E243" s="193" t="s">
        <v>2634</v>
      </c>
      <c r="F243" s="194" t="s">
        <v>2635</v>
      </c>
      <c r="G243" s="195" t="s">
        <v>171</v>
      </c>
      <c r="H243" s="196">
        <v>9.1999999999999998E-2</v>
      </c>
      <c r="I243" s="197"/>
      <c r="J243" s="198">
        <f>ROUND(I243*H243,2)</f>
        <v>0</v>
      </c>
      <c r="K243" s="194" t="s">
        <v>156</v>
      </c>
      <c r="L243" s="40"/>
      <c r="M243" s="199" t="s">
        <v>1</v>
      </c>
      <c r="N243" s="200" t="s">
        <v>41</v>
      </c>
      <c r="O243" s="72"/>
      <c r="P243" s="201">
        <f>O243*H243</f>
        <v>0</v>
      </c>
      <c r="Q243" s="201">
        <v>0</v>
      </c>
      <c r="R243" s="201">
        <f>Q243*H243</f>
        <v>0</v>
      </c>
      <c r="S243" s="201">
        <v>0</v>
      </c>
      <c r="T243" s="202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3" t="s">
        <v>350</v>
      </c>
      <c r="AT243" s="203" t="s">
        <v>152</v>
      </c>
      <c r="AU243" s="203" t="s">
        <v>85</v>
      </c>
      <c r="AY243" s="18" t="s">
        <v>150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18" t="s">
        <v>83</v>
      </c>
      <c r="BK243" s="204">
        <f>ROUND(I243*H243,2)</f>
        <v>0</v>
      </c>
      <c r="BL243" s="18" t="s">
        <v>350</v>
      </c>
      <c r="BM243" s="203" t="s">
        <v>2636</v>
      </c>
    </row>
    <row r="244" spans="1:65" s="2" customFormat="1" ht="29.25">
      <c r="A244" s="35"/>
      <c r="B244" s="36"/>
      <c r="C244" s="37"/>
      <c r="D244" s="205" t="s">
        <v>159</v>
      </c>
      <c r="E244" s="37"/>
      <c r="F244" s="206" t="s">
        <v>2637</v>
      </c>
      <c r="G244" s="37"/>
      <c r="H244" s="37"/>
      <c r="I244" s="207"/>
      <c r="J244" s="37"/>
      <c r="K244" s="37"/>
      <c r="L244" s="40"/>
      <c r="M244" s="208"/>
      <c r="N244" s="209"/>
      <c r="O244" s="72"/>
      <c r="P244" s="72"/>
      <c r="Q244" s="72"/>
      <c r="R244" s="72"/>
      <c r="S244" s="72"/>
      <c r="T244" s="73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159</v>
      </c>
      <c r="AU244" s="18" t="s">
        <v>85</v>
      </c>
    </row>
    <row r="245" spans="1:65" s="12" customFormat="1" ht="22.9" customHeight="1">
      <c r="B245" s="176"/>
      <c r="C245" s="177"/>
      <c r="D245" s="178" t="s">
        <v>75</v>
      </c>
      <c r="E245" s="190" t="s">
        <v>2638</v>
      </c>
      <c r="F245" s="190" t="s">
        <v>2639</v>
      </c>
      <c r="G245" s="177"/>
      <c r="H245" s="177"/>
      <c r="I245" s="180"/>
      <c r="J245" s="191">
        <f>BK245</f>
        <v>0</v>
      </c>
      <c r="K245" s="177"/>
      <c r="L245" s="182"/>
      <c r="M245" s="183"/>
      <c r="N245" s="184"/>
      <c r="O245" s="184"/>
      <c r="P245" s="185">
        <f>SUM(P246:P281)</f>
        <v>0</v>
      </c>
      <c r="Q245" s="184"/>
      <c r="R245" s="185">
        <f>SUM(R246:R281)</f>
        <v>1.3304100000000001</v>
      </c>
      <c r="S245" s="184"/>
      <c r="T245" s="186">
        <f>SUM(T246:T281)</f>
        <v>2.3304960000000001</v>
      </c>
      <c r="AR245" s="187" t="s">
        <v>85</v>
      </c>
      <c r="AT245" s="188" t="s">
        <v>75</v>
      </c>
      <c r="AU245" s="188" t="s">
        <v>83</v>
      </c>
      <c r="AY245" s="187" t="s">
        <v>150</v>
      </c>
      <c r="BK245" s="189">
        <f>SUM(BK246:BK281)</f>
        <v>0</v>
      </c>
    </row>
    <row r="246" spans="1:65" s="2" customFormat="1" ht="16.5" customHeight="1">
      <c r="A246" s="35"/>
      <c r="B246" s="36"/>
      <c r="C246" s="192" t="s">
        <v>593</v>
      </c>
      <c r="D246" s="192" t="s">
        <v>152</v>
      </c>
      <c r="E246" s="193" t="s">
        <v>2640</v>
      </c>
      <c r="F246" s="194" t="s">
        <v>2641</v>
      </c>
      <c r="G246" s="195" t="s">
        <v>265</v>
      </c>
      <c r="H246" s="196">
        <v>97.92</v>
      </c>
      <c r="I246" s="197"/>
      <c r="J246" s="198">
        <f>ROUND(I246*H246,2)</f>
        <v>0</v>
      </c>
      <c r="K246" s="194" t="s">
        <v>156</v>
      </c>
      <c r="L246" s="40"/>
      <c r="M246" s="199" t="s">
        <v>1</v>
      </c>
      <c r="N246" s="200" t="s">
        <v>41</v>
      </c>
      <c r="O246" s="72"/>
      <c r="P246" s="201">
        <f>O246*H246</f>
        <v>0</v>
      </c>
      <c r="Q246" s="201">
        <v>0</v>
      </c>
      <c r="R246" s="201">
        <f>Q246*H246</f>
        <v>0</v>
      </c>
      <c r="S246" s="201">
        <v>2.3800000000000002E-2</v>
      </c>
      <c r="T246" s="202">
        <f>S246*H246</f>
        <v>2.3304960000000001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3" t="s">
        <v>350</v>
      </c>
      <c r="AT246" s="203" t="s">
        <v>152</v>
      </c>
      <c r="AU246" s="203" t="s">
        <v>85</v>
      </c>
      <c r="AY246" s="18" t="s">
        <v>150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8" t="s">
        <v>83</v>
      </c>
      <c r="BK246" s="204">
        <f>ROUND(I246*H246,2)</f>
        <v>0</v>
      </c>
      <c r="BL246" s="18" t="s">
        <v>350</v>
      </c>
      <c r="BM246" s="203" t="s">
        <v>2642</v>
      </c>
    </row>
    <row r="247" spans="1:65" s="2" customFormat="1">
      <c r="A247" s="35"/>
      <c r="B247" s="36"/>
      <c r="C247" s="37"/>
      <c r="D247" s="205" t="s">
        <v>159</v>
      </c>
      <c r="E247" s="37"/>
      <c r="F247" s="206" t="s">
        <v>2643</v>
      </c>
      <c r="G247" s="37"/>
      <c r="H247" s="37"/>
      <c r="I247" s="207"/>
      <c r="J247" s="37"/>
      <c r="K247" s="37"/>
      <c r="L247" s="40"/>
      <c r="M247" s="208"/>
      <c r="N247" s="209"/>
      <c r="O247" s="72"/>
      <c r="P247" s="72"/>
      <c r="Q247" s="72"/>
      <c r="R247" s="72"/>
      <c r="S247" s="72"/>
      <c r="T247" s="73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159</v>
      </c>
      <c r="AU247" s="18" t="s">
        <v>85</v>
      </c>
    </row>
    <row r="248" spans="1:65" s="2" customFormat="1" ht="37.9" customHeight="1">
      <c r="A248" s="35"/>
      <c r="B248" s="36"/>
      <c r="C248" s="192" t="s">
        <v>600</v>
      </c>
      <c r="D248" s="192" t="s">
        <v>152</v>
      </c>
      <c r="E248" s="193" t="s">
        <v>2644</v>
      </c>
      <c r="F248" s="194" t="s">
        <v>2645</v>
      </c>
      <c r="G248" s="195" t="s">
        <v>490</v>
      </c>
      <c r="H248" s="196">
        <v>1</v>
      </c>
      <c r="I248" s="197"/>
      <c r="J248" s="198">
        <f>ROUND(I248*H248,2)</f>
        <v>0</v>
      </c>
      <c r="K248" s="194" t="s">
        <v>156</v>
      </c>
      <c r="L248" s="40"/>
      <c r="M248" s="199" t="s">
        <v>1</v>
      </c>
      <c r="N248" s="200" t="s">
        <v>41</v>
      </c>
      <c r="O248" s="72"/>
      <c r="P248" s="201">
        <f>O248*H248</f>
        <v>0</v>
      </c>
      <c r="Q248" s="201">
        <v>1.8599999999999998E-2</v>
      </c>
      <c r="R248" s="201">
        <f>Q248*H248</f>
        <v>1.8599999999999998E-2</v>
      </c>
      <c r="S248" s="201">
        <v>0</v>
      </c>
      <c r="T248" s="202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3" t="s">
        <v>350</v>
      </c>
      <c r="AT248" s="203" t="s">
        <v>152</v>
      </c>
      <c r="AU248" s="203" t="s">
        <v>85</v>
      </c>
      <c r="AY248" s="18" t="s">
        <v>150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18" t="s">
        <v>83</v>
      </c>
      <c r="BK248" s="204">
        <f>ROUND(I248*H248,2)</f>
        <v>0</v>
      </c>
      <c r="BL248" s="18" t="s">
        <v>350</v>
      </c>
      <c r="BM248" s="203" t="s">
        <v>2646</v>
      </c>
    </row>
    <row r="249" spans="1:65" s="2" customFormat="1" ht="29.25">
      <c r="A249" s="35"/>
      <c r="B249" s="36"/>
      <c r="C249" s="37"/>
      <c r="D249" s="205" t="s">
        <v>159</v>
      </c>
      <c r="E249" s="37"/>
      <c r="F249" s="206" t="s">
        <v>2647</v>
      </c>
      <c r="G249" s="37"/>
      <c r="H249" s="37"/>
      <c r="I249" s="207"/>
      <c r="J249" s="37"/>
      <c r="K249" s="37"/>
      <c r="L249" s="40"/>
      <c r="M249" s="208"/>
      <c r="N249" s="209"/>
      <c r="O249" s="72"/>
      <c r="P249" s="72"/>
      <c r="Q249" s="72"/>
      <c r="R249" s="72"/>
      <c r="S249" s="72"/>
      <c r="T249" s="73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159</v>
      </c>
      <c r="AU249" s="18" t="s">
        <v>85</v>
      </c>
    </row>
    <row r="250" spans="1:65" s="2" customFormat="1" ht="37.9" customHeight="1">
      <c r="A250" s="35"/>
      <c r="B250" s="36"/>
      <c r="C250" s="192" t="s">
        <v>607</v>
      </c>
      <c r="D250" s="192" t="s">
        <v>152</v>
      </c>
      <c r="E250" s="193" t="s">
        <v>2648</v>
      </c>
      <c r="F250" s="194" t="s">
        <v>2649</v>
      </c>
      <c r="G250" s="195" t="s">
        <v>490</v>
      </c>
      <c r="H250" s="196">
        <v>5</v>
      </c>
      <c r="I250" s="197"/>
      <c r="J250" s="198">
        <f>ROUND(I250*H250,2)</f>
        <v>0</v>
      </c>
      <c r="K250" s="194" t="s">
        <v>156</v>
      </c>
      <c r="L250" s="40"/>
      <c r="M250" s="199" t="s">
        <v>1</v>
      </c>
      <c r="N250" s="200" t="s">
        <v>41</v>
      </c>
      <c r="O250" s="72"/>
      <c r="P250" s="201">
        <f>O250*H250</f>
        <v>0</v>
      </c>
      <c r="Q250" s="201">
        <v>2.0650000000000002E-2</v>
      </c>
      <c r="R250" s="201">
        <f>Q250*H250</f>
        <v>0.10325000000000001</v>
      </c>
      <c r="S250" s="201">
        <v>0</v>
      </c>
      <c r="T250" s="202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3" t="s">
        <v>350</v>
      </c>
      <c r="AT250" s="203" t="s">
        <v>152</v>
      </c>
      <c r="AU250" s="203" t="s">
        <v>85</v>
      </c>
      <c r="AY250" s="18" t="s">
        <v>150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8" t="s">
        <v>83</v>
      </c>
      <c r="BK250" s="204">
        <f>ROUND(I250*H250,2)</f>
        <v>0</v>
      </c>
      <c r="BL250" s="18" t="s">
        <v>350</v>
      </c>
      <c r="BM250" s="203" t="s">
        <v>2650</v>
      </c>
    </row>
    <row r="251" spans="1:65" s="2" customFormat="1" ht="29.25">
      <c r="A251" s="35"/>
      <c r="B251" s="36"/>
      <c r="C251" s="37"/>
      <c r="D251" s="205" t="s">
        <v>159</v>
      </c>
      <c r="E251" s="37"/>
      <c r="F251" s="206" t="s">
        <v>2651</v>
      </c>
      <c r="G251" s="37"/>
      <c r="H251" s="37"/>
      <c r="I251" s="207"/>
      <c r="J251" s="37"/>
      <c r="K251" s="37"/>
      <c r="L251" s="40"/>
      <c r="M251" s="208"/>
      <c r="N251" s="209"/>
      <c r="O251" s="72"/>
      <c r="P251" s="72"/>
      <c r="Q251" s="72"/>
      <c r="R251" s="72"/>
      <c r="S251" s="72"/>
      <c r="T251" s="73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159</v>
      </c>
      <c r="AU251" s="18" t="s">
        <v>85</v>
      </c>
    </row>
    <row r="252" spans="1:65" s="2" customFormat="1" ht="37.9" customHeight="1">
      <c r="A252" s="35"/>
      <c r="B252" s="36"/>
      <c r="C252" s="192" t="s">
        <v>614</v>
      </c>
      <c r="D252" s="192" t="s">
        <v>152</v>
      </c>
      <c r="E252" s="193" t="s">
        <v>2652</v>
      </c>
      <c r="F252" s="194" t="s">
        <v>2653</v>
      </c>
      <c r="G252" s="195" t="s">
        <v>490</v>
      </c>
      <c r="H252" s="196">
        <v>5</v>
      </c>
      <c r="I252" s="197"/>
      <c r="J252" s="198">
        <f>ROUND(I252*H252,2)</f>
        <v>0</v>
      </c>
      <c r="K252" s="194" t="s">
        <v>156</v>
      </c>
      <c r="L252" s="40"/>
      <c r="M252" s="199" t="s">
        <v>1</v>
      </c>
      <c r="N252" s="200" t="s">
        <v>41</v>
      </c>
      <c r="O252" s="72"/>
      <c r="P252" s="201">
        <f>O252*H252</f>
        <v>0</v>
      </c>
      <c r="Q252" s="201">
        <v>2.2700000000000001E-2</v>
      </c>
      <c r="R252" s="201">
        <f>Q252*H252</f>
        <v>0.1135</v>
      </c>
      <c r="S252" s="201">
        <v>0</v>
      </c>
      <c r="T252" s="202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3" t="s">
        <v>350</v>
      </c>
      <c r="AT252" s="203" t="s">
        <v>152</v>
      </c>
      <c r="AU252" s="203" t="s">
        <v>85</v>
      </c>
      <c r="AY252" s="18" t="s">
        <v>150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18" t="s">
        <v>83</v>
      </c>
      <c r="BK252" s="204">
        <f>ROUND(I252*H252,2)</f>
        <v>0</v>
      </c>
      <c r="BL252" s="18" t="s">
        <v>350</v>
      </c>
      <c r="BM252" s="203" t="s">
        <v>2654</v>
      </c>
    </row>
    <row r="253" spans="1:65" s="2" customFormat="1" ht="29.25">
      <c r="A253" s="35"/>
      <c r="B253" s="36"/>
      <c r="C253" s="37"/>
      <c r="D253" s="205" t="s">
        <v>159</v>
      </c>
      <c r="E253" s="37"/>
      <c r="F253" s="206" t="s">
        <v>2655</v>
      </c>
      <c r="G253" s="37"/>
      <c r="H253" s="37"/>
      <c r="I253" s="207"/>
      <c r="J253" s="37"/>
      <c r="K253" s="37"/>
      <c r="L253" s="40"/>
      <c r="M253" s="208"/>
      <c r="N253" s="209"/>
      <c r="O253" s="72"/>
      <c r="P253" s="72"/>
      <c r="Q253" s="72"/>
      <c r="R253" s="72"/>
      <c r="S253" s="72"/>
      <c r="T253" s="73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159</v>
      </c>
      <c r="AU253" s="18" t="s">
        <v>85</v>
      </c>
    </row>
    <row r="254" spans="1:65" s="2" customFormat="1" ht="37.9" customHeight="1">
      <c r="A254" s="35"/>
      <c r="B254" s="36"/>
      <c r="C254" s="192" t="s">
        <v>619</v>
      </c>
      <c r="D254" s="192" t="s">
        <v>152</v>
      </c>
      <c r="E254" s="193" t="s">
        <v>2656</v>
      </c>
      <c r="F254" s="194" t="s">
        <v>2657</v>
      </c>
      <c r="G254" s="195" t="s">
        <v>490</v>
      </c>
      <c r="H254" s="196">
        <v>3</v>
      </c>
      <c r="I254" s="197"/>
      <c r="J254" s="198">
        <f>ROUND(I254*H254,2)</f>
        <v>0</v>
      </c>
      <c r="K254" s="194" t="s">
        <v>156</v>
      </c>
      <c r="L254" s="40"/>
      <c r="M254" s="199" t="s">
        <v>1</v>
      </c>
      <c r="N254" s="200" t="s">
        <v>41</v>
      </c>
      <c r="O254" s="72"/>
      <c r="P254" s="201">
        <f>O254*H254</f>
        <v>0</v>
      </c>
      <c r="Q254" s="201">
        <v>2.47E-2</v>
      </c>
      <c r="R254" s="201">
        <f>Q254*H254</f>
        <v>7.4099999999999999E-2</v>
      </c>
      <c r="S254" s="201">
        <v>0</v>
      </c>
      <c r="T254" s="202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3" t="s">
        <v>350</v>
      </c>
      <c r="AT254" s="203" t="s">
        <v>152</v>
      </c>
      <c r="AU254" s="203" t="s">
        <v>85</v>
      </c>
      <c r="AY254" s="18" t="s">
        <v>150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18" t="s">
        <v>83</v>
      </c>
      <c r="BK254" s="204">
        <f>ROUND(I254*H254,2)</f>
        <v>0</v>
      </c>
      <c r="BL254" s="18" t="s">
        <v>350</v>
      </c>
      <c r="BM254" s="203" t="s">
        <v>2658</v>
      </c>
    </row>
    <row r="255" spans="1:65" s="2" customFormat="1" ht="29.25">
      <c r="A255" s="35"/>
      <c r="B255" s="36"/>
      <c r="C255" s="37"/>
      <c r="D255" s="205" t="s">
        <v>159</v>
      </c>
      <c r="E255" s="37"/>
      <c r="F255" s="206" t="s">
        <v>2659</v>
      </c>
      <c r="G255" s="37"/>
      <c r="H255" s="37"/>
      <c r="I255" s="207"/>
      <c r="J255" s="37"/>
      <c r="K255" s="37"/>
      <c r="L255" s="40"/>
      <c r="M255" s="208"/>
      <c r="N255" s="209"/>
      <c r="O255" s="72"/>
      <c r="P255" s="72"/>
      <c r="Q255" s="72"/>
      <c r="R255" s="72"/>
      <c r="S255" s="72"/>
      <c r="T255" s="73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159</v>
      </c>
      <c r="AU255" s="18" t="s">
        <v>85</v>
      </c>
    </row>
    <row r="256" spans="1:65" s="2" customFormat="1" ht="37.9" customHeight="1">
      <c r="A256" s="35"/>
      <c r="B256" s="36"/>
      <c r="C256" s="192" t="s">
        <v>624</v>
      </c>
      <c r="D256" s="192" t="s">
        <v>152</v>
      </c>
      <c r="E256" s="193" t="s">
        <v>2660</v>
      </c>
      <c r="F256" s="194" t="s">
        <v>2661</v>
      </c>
      <c r="G256" s="195" t="s">
        <v>490</v>
      </c>
      <c r="H256" s="196">
        <v>2</v>
      </c>
      <c r="I256" s="197"/>
      <c r="J256" s="198">
        <f>ROUND(I256*H256,2)</f>
        <v>0</v>
      </c>
      <c r="K256" s="194" t="s">
        <v>156</v>
      </c>
      <c r="L256" s="40"/>
      <c r="M256" s="199" t="s">
        <v>1</v>
      </c>
      <c r="N256" s="200" t="s">
        <v>41</v>
      </c>
      <c r="O256" s="72"/>
      <c r="P256" s="201">
        <f>O256*H256</f>
        <v>0</v>
      </c>
      <c r="Q256" s="201">
        <v>1.6549999999999999E-2</v>
      </c>
      <c r="R256" s="201">
        <f>Q256*H256</f>
        <v>3.3099999999999997E-2</v>
      </c>
      <c r="S256" s="201">
        <v>0</v>
      </c>
      <c r="T256" s="202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3" t="s">
        <v>350</v>
      </c>
      <c r="AT256" s="203" t="s">
        <v>152</v>
      </c>
      <c r="AU256" s="203" t="s">
        <v>85</v>
      </c>
      <c r="AY256" s="18" t="s">
        <v>150</v>
      </c>
      <c r="BE256" s="204">
        <f>IF(N256="základní",J256,0)</f>
        <v>0</v>
      </c>
      <c r="BF256" s="204">
        <f>IF(N256="snížená",J256,0)</f>
        <v>0</v>
      </c>
      <c r="BG256" s="204">
        <f>IF(N256="zákl. přenesená",J256,0)</f>
        <v>0</v>
      </c>
      <c r="BH256" s="204">
        <f>IF(N256="sníž. přenesená",J256,0)</f>
        <v>0</v>
      </c>
      <c r="BI256" s="204">
        <f>IF(N256="nulová",J256,0)</f>
        <v>0</v>
      </c>
      <c r="BJ256" s="18" t="s">
        <v>83</v>
      </c>
      <c r="BK256" s="204">
        <f>ROUND(I256*H256,2)</f>
        <v>0</v>
      </c>
      <c r="BL256" s="18" t="s">
        <v>350</v>
      </c>
      <c r="BM256" s="203" t="s">
        <v>2662</v>
      </c>
    </row>
    <row r="257" spans="1:65" s="2" customFormat="1" ht="29.25">
      <c r="A257" s="35"/>
      <c r="B257" s="36"/>
      <c r="C257" s="37"/>
      <c r="D257" s="205" t="s">
        <v>159</v>
      </c>
      <c r="E257" s="37"/>
      <c r="F257" s="206" t="s">
        <v>2663</v>
      </c>
      <c r="G257" s="37"/>
      <c r="H257" s="37"/>
      <c r="I257" s="207"/>
      <c r="J257" s="37"/>
      <c r="K257" s="37"/>
      <c r="L257" s="40"/>
      <c r="M257" s="208"/>
      <c r="N257" s="209"/>
      <c r="O257" s="72"/>
      <c r="P257" s="72"/>
      <c r="Q257" s="72"/>
      <c r="R257" s="72"/>
      <c r="S257" s="72"/>
      <c r="T257" s="73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159</v>
      </c>
      <c r="AU257" s="18" t="s">
        <v>85</v>
      </c>
    </row>
    <row r="258" spans="1:65" s="2" customFormat="1" ht="37.9" customHeight="1">
      <c r="A258" s="35"/>
      <c r="B258" s="36"/>
      <c r="C258" s="192" t="s">
        <v>628</v>
      </c>
      <c r="D258" s="192" t="s">
        <v>152</v>
      </c>
      <c r="E258" s="193" t="s">
        <v>2664</v>
      </c>
      <c r="F258" s="194" t="s">
        <v>2665</v>
      </c>
      <c r="G258" s="195" t="s">
        <v>490</v>
      </c>
      <c r="H258" s="196">
        <v>2</v>
      </c>
      <c r="I258" s="197"/>
      <c r="J258" s="198">
        <f>ROUND(I258*H258,2)</f>
        <v>0</v>
      </c>
      <c r="K258" s="194" t="s">
        <v>156</v>
      </c>
      <c r="L258" s="40"/>
      <c r="M258" s="199" t="s">
        <v>1</v>
      </c>
      <c r="N258" s="200" t="s">
        <v>41</v>
      </c>
      <c r="O258" s="72"/>
      <c r="P258" s="201">
        <f>O258*H258</f>
        <v>0</v>
      </c>
      <c r="Q258" s="201">
        <v>1.942E-2</v>
      </c>
      <c r="R258" s="201">
        <f>Q258*H258</f>
        <v>3.884E-2</v>
      </c>
      <c r="S258" s="201">
        <v>0</v>
      </c>
      <c r="T258" s="202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3" t="s">
        <v>350</v>
      </c>
      <c r="AT258" s="203" t="s">
        <v>152</v>
      </c>
      <c r="AU258" s="203" t="s">
        <v>85</v>
      </c>
      <c r="AY258" s="18" t="s">
        <v>150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8" t="s">
        <v>83</v>
      </c>
      <c r="BK258" s="204">
        <f>ROUND(I258*H258,2)</f>
        <v>0</v>
      </c>
      <c r="BL258" s="18" t="s">
        <v>350</v>
      </c>
      <c r="BM258" s="203" t="s">
        <v>2666</v>
      </c>
    </row>
    <row r="259" spans="1:65" s="2" customFormat="1" ht="29.25">
      <c r="A259" s="35"/>
      <c r="B259" s="36"/>
      <c r="C259" s="37"/>
      <c r="D259" s="205" t="s">
        <v>159</v>
      </c>
      <c r="E259" s="37"/>
      <c r="F259" s="206" t="s">
        <v>2667</v>
      </c>
      <c r="G259" s="37"/>
      <c r="H259" s="37"/>
      <c r="I259" s="207"/>
      <c r="J259" s="37"/>
      <c r="K259" s="37"/>
      <c r="L259" s="40"/>
      <c r="M259" s="208"/>
      <c r="N259" s="209"/>
      <c r="O259" s="72"/>
      <c r="P259" s="72"/>
      <c r="Q259" s="72"/>
      <c r="R259" s="72"/>
      <c r="S259" s="72"/>
      <c r="T259" s="73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159</v>
      </c>
      <c r="AU259" s="18" t="s">
        <v>85</v>
      </c>
    </row>
    <row r="260" spans="1:65" s="2" customFormat="1" ht="37.9" customHeight="1">
      <c r="A260" s="35"/>
      <c r="B260" s="36"/>
      <c r="C260" s="192" t="s">
        <v>635</v>
      </c>
      <c r="D260" s="192" t="s">
        <v>152</v>
      </c>
      <c r="E260" s="193" t="s">
        <v>2668</v>
      </c>
      <c r="F260" s="194" t="s">
        <v>2669</v>
      </c>
      <c r="G260" s="195" t="s">
        <v>490</v>
      </c>
      <c r="H260" s="196">
        <v>2</v>
      </c>
      <c r="I260" s="197"/>
      <c r="J260" s="198">
        <f>ROUND(I260*H260,2)</f>
        <v>0</v>
      </c>
      <c r="K260" s="194" t="s">
        <v>156</v>
      </c>
      <c r="L260" s="40"/>
      <c r="M260" s="199" t="s">
        <v>1</v>
      </c>
      <c r="N260" s="200" t="s">
        <v>41</v>
      </c>
      <c r="O260" s="72"/>
      <c r="P260" s="201">
        <f>O260*H260</f>
        <v>0</v>
      </c>
      <c r="Q260" s="201">
        <v>2.5159999999999998E-2</v>
      </c>
      <c r="R260" s="201">
        <f>Q260*H260</f>
        <v>5.0319999999999997E-2</v>
      </c>
      <c r="S260" s="201">
        <v>0</v>
      </c>
      <c r="T260" s="20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3" t="s">
        <v>350</v>
      </c>
      <c r="AT260" s="203" t="s">
        <v>152</v>
      </c>
      <c r="AU260" s="203" t="s">
        <v>85</v>
      </c>
      <c r="AY260" s="18" t="s">
        <v>150</v>
      </c>
      <c r="BE260" s="204">
        <f>IF(N260="základní",J260,0)</f>
        <v>0</v>
      </c>
      <c r="BF260" s="204">
        <f>IF(N260="snížená",J260,0)</f>
        <v>0</v>
      </c>
      <c r="BG260" s="204">
        <f>IF(N260="zákl. přenesená",J260,0)</f>
        <v>0</v>
      </c>
      <c r="BH260" s="204">
        <f>IF(N260="sníž. přenesená",J260,0)</f>
        <v>0</v>
      </c>
      <c r="BI260" s="204">
        <f>IF(N260="nulová",J260,0)</f>
        <v>0</v>
      </c>
      <c r="BJ260" s="18" t="s">
        <v>83</v>
      </c>
      <c r="BK260" s="204">
        <f>ROUND(I260*H260,2)</f>
        <v>0</v>
      </c>
      <c r="BL260" s="18" t="s">
        <v>350</v>
      </c>
      <c r="BM260" s="203" t="s">
        <v>2670</v>
      </c>
    </row>
    <row r="261" spans="1:65" s="2" customFormat="1" ht="29.25">
      <c r="A261" s="35"/>
      <c r="B261" s="36"/>
      <c r="C261" s="37"/>
      <c r="D261" s="205" t="s">
        <v>159</v>
      </c>
      <c r="E261" s="37"/>
      <c r="F261" s="206" t="s">
        <v>2671</v>
      </c>
      <c r="G261" s="37"/>
      <c r="H261" s="37"/>
      <c r="I261" s="207"/>
      <c r="J261" s="37"/>
      <c r="K261" s="37"/>
      <c r="L261" s="40"/>
      <c r="M261" s="208"/>
      <c r="N261" s="209"/>
      <c r="O261" s="72"/>
      <c r="P261" s="72"/>
      <c r="Q261" s="72"/>
      <c r="R261" s="72"/>
      <c r="S261" s="72"/>
      <c r="T261" s="73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159</v>
      </c>
      <c r="AU261" s="18" t="s">
        <v>85</v>
      </c>
    </row>
    <row r="262" spans="1:65" s="2" customFormat="1" ht="37.9" customHeight="1">
      <c r="A262" s="35"/>
      <c r="B262" s="36"/>
      <c r="C262" s="192" t="s">
        <v>640</v>
      </c>
      <c r="D262" s="192" t="s">
        <v>152</v>
      </c>
      <c r="E262" s="193" t="s">
        <v>2672</v>
      </c>
      <c r="F262" s="194" t="s">
        <v>2673</v>
      </c>
      <c r="G262" s="195" t="s">
        <v>490</v>
      </c>
      <c r="H262" s="196">
        <v>2</v>
      </c>
      <c r="I262" s="197"/>
      <c r="J262" s="198">
        <f>ROUND(I262*H262,2)</f>
        <v>0</v>
      </c>
      <c r="K262" s="194" t="s">
        <v>156</v>
      </c>
      <c r="L262" s="40"/>
      <c r="M262" s="199" t="s">
        <v>1</v>
      </c>
      <c r="N262" s="200" t="s">
        <v>41</v>
      </c>
      <c r="O262" s="72"/>
      <c r="P262" s="201">
        <f>O262*H262</f>
        <v>0</v>
      </c>
      <c r="Q262" s="201">
        <v>3.09E-2</v>
      </c>
      <c r="R262" s="201">
        <f>Q262*H262</f>
        <v>6.1800000000000001E-2</v>
      </c>
      <c r="S262" s="201">
        <v>0</v>
      </c>
      <c r="T262" s="202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3" t="s">
        <v>350</v>
      </c>
      <c r="AT262" s="203" t="s">
        <v>152</v>
      </c>
      <c r="AU262" s="203" t="s">
        <v>85</v>
      </c>
      <c r="AY262" s="18" t="s">
        <v>150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18" t="s">
        <v>83</v>
      </c>
      <c r="BK262" s="204">
        <f>ROUND(I262*H262,2)</f>
        <v>0</v>
      </c>
      <c r="BL262" s="18" t="s">
        <v>350</v>
      </c>
      <c r="BM262" s="203" t="s">
        <v>2674</v>
      </c>
    </row>
    <row r="263" spans="1:65" s="2" customFormat="1" ht="29.25">
      <c r="A263" s="35"/>
      <c r="B263" s="36"/>
      <c r="C263" s="37"/>
      <c r="D263" s="205" t="s">
        <v>159</v>
      </c>
      <c r="E263" s="37"/>
      <c r="F263" s="206" t="s">
        <v>2675</v>
      </c>
      <c r="G263" s="37"/>
      <c r="H263" s="37"/>
      <c r="I263" s="207"/>
      <c r="J263" s="37"/>
      <c r="K263" s="37"/>
      <c r="L263" s="40"/>
      <c r="M263" s="208"/>
      <c r="N263" s="209"/>
      <c r="O263" s="72"/>
      <c r="P263" s="72"/>
      <c r="Q263" s="72"/>
      <c r="R263" s="72"/>
      <c r="S263" s="72"/>
      <c r="T263" s="73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159</v>
      </c>
      <c r="AU263" s="18" t="s">
        <v>85</v>
      </c>
    </row>
    <row r="264" spans="1:65" s="2" customFormat="1" ht="37.9" customHeight="1">
      <c r="A264" s="35"/>
      <c r="B264" s="36"/>
      <c r="C264" s="192" t="s">
        <v>646</v>
      </c>
      <c r="D264" s="192" t="s">
        <v>152</v>
      </c>
      <c r="E264" s="193" t="s">
        <v>2676</v>
      </c>
      <c r="F264" s="194" t="s">
        <v>2677</v>
      </c>
      <c r="G264" s="195" t="s">
        <v>490</v>
      </c>
      <c r="H264" s="196">
        <v>4</v>
      </c>
      <c r="I264" s="197"/>
      <c r="J264" s="198">
        <f>ROUND(I264*H264,2)</f>
        <v>0</v>
      </c>
      <c r="K264" s="194" t="s">
        <v>156</v>
      </c>
      <c r="L264" s="40"/>
      <c r="M264" s="199" t="s">
        <v>1</v>
      </c>
      <c r="N264" s="200" t="s">
        <v>41</v>
      </c>
      <c r="O264" s="72"/>
      <c r="P264" s="201">
        <f>O264*H264</f>
        <v>0</v>
      </c>
      <c r="Q264" s="201">
        <v>3.32E-2</v>
      </c>
      <c r="R264" s="201">
        <f>Q264*H264</f>
        <v>0.1328</v>
      </c>
      <c r="S264" s="201">
        <v>0</v>
      </c>
      <c r="T264" s="202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3" t="s">
        <v>350</v>
      </c>
      <c r="AT264" s="203" t="s">
        <v>152</v>
      </c>
      <c r="AU264" s="203" t="s">
        <v>85</v>
      </c>
      <c r="AY264" s="18" t="s">
        <v>150</v>
      </c>
      <c r="BE264" s="204">
        <f>IF(N264="základní",J264,0)</f>
        <v>0</v>
      </c>
      <c r="BF264" s="204">
        <f>IF(N264="snížená",J264,0)</f>
        <v>0</v>
      </c>
      <c r="BG264" s="204">
        <f>IF(N264="zákl. přenesená",J264,0)</f>
        <v>0</v>
      </c>
      <c r="BH264" s="204">
        <f>IF(N264="sníž. přenesená",J264,0)</f>
        <v>0</v>
      </c>
      <c r="BI264" s="204">
        <f>IF(N264="nulová",J264,0)</f>
        <v>0</v>
      </c>
      <c r="BJ264" s="18" t="s">
        <v>83</v>
      </c>
      <c r="BK264" s="204">
        <f>ROUND(I264*H264,2)</f>
        <v>0</v>
      </c>
      <c r="BL264" s="18" t="s">
        <v>350</v>
      </c>
      <c r="BM264" s="203" t="s">
        <v>2678</v>
      </c>
    </row>
    <row r="265" spans="1:65" s="2" customFormat="1" ht="29.25">
      <c r="A265" s="35"/>
      <c r="B265" s="36"/>
      <c r="C265" s="37"/>
      <c r="D265" s="205" t="s">
        <v>159</v>
      </c>
      <c r="E265" s="37"/>
      <c r="F265" s="206" t="s">
        <v>2679</v>
      </c>
      <c r="G265" s="37"/>
      <c r="H265" s="37"/>
      <c r="I265" s="207"/>
      <c r="J265" s="37"/>
      <c r="K265" s="37"/>
      <c r="L265" s="40"/>
      <c r="M265" s="208"/>
      <c r="N265" s="209"/>
      <c r="O265" s="72"/>
      <c r="P265" s="72"/>
      <c r="Q265" s="72"/>
      <c r="R265" s="72"/>
      <c r="S265" s="72"/>
      <c r="T265" s="73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159</v>
      </c>
      <c r="AU265" s="18" t="s">
        <v>85</v>
      </c>
    </row>
    <row r="266" spans="1:65" s="2" customFormat="1" ht="37.9" customHeight="1">
      <c r="A266" s="35"/>
      <c r="B266" s="36"/>
      <c r="C266" s="192" t="s">
        <v>652</v>
      </c>
      <c r="D266" s="192" t="s">
        <v>152</v>
      </c>
      <c r="E266" s="193" t="s">
        <v>2680</v>
      </c>
      <c r="F266" s="194" t="s">
        <v>2681</v>
      </c>
      <c r="G266" s="195" t="s">
        <v>490</v>
      </c>
      <c r="H266" s="196">
        <v>10</v>
      </c>
      <c r="I266" s="197"/>
      <c r="J266" s="198">
        <f>ROUND(I266*H266,2)</f>
        <v>0</v>
      </c>
      <c r="K266" s="194" t="s">
        <v>156</v>
      </c>
      <c r="L266" s="40"/>
      <c r="M266" s="199" t="s">
        <v>1</v>
      </c>
      <c r="N266" s="200" t="s">
        <v>41</v>
      </c>
      <c r="O266" s="72"/>
      <c r="P266" s="201">
        <f>O266*H266</f>
        <v>0</v>
      </c>
      <c r="Q266" s="201">
        <v>3.6639999999999999E-2</v>
      </c>
      <c r="R266" s="201">
        <f>Q266*H266</f>
        <v>0.3664</v>
      </c>
      <c r="S266" s="201">
        <v>0</v>
      </c>
      <c r="T266" s="202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3" t="s">
        <v>350</v>
      </c>
      <c r="AT266" s="203" t="s">
        <v>152</v>
      </c>
      <c r="AU266" s="203" t="s">
        <v>85</v>
      </c>
      <c r="AY266" s="18" t="s">
        <v>150</v>
      </c>
      <c r="BE266" s="204">
        <f>IF(N266="základní",J266,0)</f>
        <v>0</v>
      </c>
      <c r="BF266" s="204">
        <f>IF(N266="snížená",J266,0)</f>
        <v>0</v>
      </c>
      <c r="BG266" s="204">
        <f>IF(N266="zákl. přenesená",J266,0)</f>
        <v>0</v>
      </c>
      <c r="BH266" s="204">
        <f>IF(N266="sníž. přenesená",J266,0)</f>
        <v>0</v>
      </c>
      <c r="BI266" s="204">
        <f>IF(N266="nulová",J266,0)</f>
        <v>0</v>
      </c>
      <c r="BJ266" s="18" t="s">
        <v>83</v>
      </c>
      <c r="BK266" s="204">
        <f>ROUND(I266*H266,2)</f>
        <v>0</v>
      </c>
      <c r="BL266" s="18" t="s">
        <v>350</v>
      </c>
      <c r="BM266" s="203" t="s">
        <v>2682</v>
      </c>
    </row>
    <row r="267" spans="1:65" s="2" customFormat="1" ht="29.25">
      <c r="A267" s="35"/>
      <c r="B267" s="36"/>
      <c r="C267" s="37"/>
      <c r="D267" s="205" t="s">
        <v>159</v>
      </c>
      <c r="E267" s="37"/>
      <c r="F267" s="206" t="s">
        <v>2683</v>
      </c>
      <c r="G267" s="37"/>
      <c r="H267" s="37"/>
      <c r="I267" s="207"/>
      <c r="J267" s="37"/>
      <c r="K267" s="37"/>
      <c r="L267" s="40"/>
      <c r="M267" s="208"/>
      <c r="N267" s="209"/>
      <c r="O267" s="72"/>
      <c r="P267" s="72"/>
      <c r="Q267" s="72"/>
      <c r="R267" s="72"/>
      <c r="S267" s="72"/>
      <c r="T267" s="73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159</v>
      </c>
      <c r="AU267" s="18" t="s">
        <v>85</v>
      </c>
    </row>
    <row r="268" spans="1:65" s="2" customFormat="1" ht="37.9" customHeight="1">
      <c r="A268" s="35"/>
      <c r="B268" s="36"/>
      <c r="C268" s="192" t="s">
        <v>658</v>
      </c>
      <c r="D268" s="192" t="s">
        <v>152</v>
      </c>
      <c r="E268" s="193" t="s">
        <v>2684</v>
      </c>
      <c r="F268" s="194" t="s">
        <v>2685</v>
      </c>
      <c r="G268" s="195" t="s">
        <v>490</v>
      </c>
      <c r="H268" s="196">
        <v>1</v>
      </c>
      <c r="I268" s="197"/>
      <c r="J268" s="198">
        <f>ROUND(I268*H268,2)</f>
        <v>0</v>
      </c>
      <c r="K268" s="194" t="s">
        <v>156</v>
      </c>
      <c r="L268" s="40"/>
      <c r="M268" s="199" t="s">
        <v>1</v>
      </c>
      <c r="N268" s="200" t="s">
        <v>41</v>
      </c>
      <c r="O268" s="72"/>
      <c r="P268" s="201">
        <f>O268*H268</f>
        <v>0</v>
      </c>
      <c r="Q268" s="201">
        <v>4.2380000000000001E-2</v>
      </c>
      <c r="R268" s="201">
        <f>Q268*H268</f>
        <v>4.2380000000000001E-2</v>
      </c>
      <c r="S268" s="201">
        <v>0</v>
      </c>
      <c r="T268" s="202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3" t="s">
        <v>350</v>
      </c>
      <c r="AT268" s="203" t="s">
        <v>152</v>
      </c>
      <c r="AU268" s="203" t="s">
        <v>85</v>
      </c>
      <c r="AY268" s="18" t="s">
        <v>150</v>
      </c>
      <c r="BE268" s="204">
        <f>IF(N268="základní",J268,0)</f>
        <v>0</v>
      </c>
      <c r="BF268" s="204">
        <f>IF(N268="snížená",J268,0)</f>
        <v>0</v>
      </c>
      <c r="BG268" s="204">
        <f>IF(N268="zákl. přenesená",J268,0)</f>
        <v>0</v>
      </c>
      <c r="BH268" s="204">
        <f>IF(N268="sníž. přenesená",J268,0)</f>
        <v>0</v>
      </c>
      <c r="BI268" s="204">
        <f>IF(N268="nulová",J268,0)</f>
        <v>0</v>
      </c>
      <c r="BJ268" s="18" t="s">
        <v>83</v>
      </c>
      <c r="BK268" s="204">
        <f>ROUND(I268*H268,2)</f>
        <v>0</v>
      </c>
      <c r="BL268" s="18" t="s">
        <v>350</v>
      </c>
      <c r="BM268" s="203" t="s">
        <v>2686</v>
      </c>
    </row>
    <row r="269" spans="1:65" s="2" customFormat="1" ht="29.25">
      <c r="A269" s="35"/>
      <c r="B269" s="36"/>
      <c r="C269" s="37"/>
      <c r="D269" s="205" t="s">
        <v>159</v>
      </c>
      <c r="E269" s="37"/>
      <c r="F269" s="206" t="s">
        <v>2687</v>
      </c>
      <c r="G269" s="37"/>
      <c r="H269" s="37"/>
      <c r="I269" s="207"/>
      <c r="J269" s="37"/>
      <c r="K269" s="37"/>
      <c r="L269" s="40"/>
      <c r="M269" s="208"/>
      <c r="N269" s="209"/>
      <c r="O269" s="72"/>
      <c r="P269" s="72"/>
      <c r="Q269" s="72"/>
      <c r="R269" s="72"/>
      <c r="S269" s="72"/>
      <c r="T269" s="73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159</v>
      </c>
      <c r="AU269" s="18" t="s">
        <v>85</v>
      </c>
    </row>
    <row r="270" spans="1:65" s="2" customFormat="1" ht="37.9" customHeight="1">
      <c r="A270" s="35"/>
      <c r="B270" s="36"/>
      <c r="C270" s="192" t="s">
        <v>333</v>
      </c>
      <c r="D270" s="192" t="s">
        <v>152</v>
      </c>
      <c r="E270" s="193" t="s">
        <v>2688</v>
      </c>
      <c r="F270" s="194" t="s">
        <v>2689</v>
      </c>
      <c r="G270" s="195" t="s">
        <v>490</v>
      </c>
      <c r="H270" s="196">
        <v>2</v>
      </c>
      <c r="I270" s="197"/>
      <c r="J270" s="198">
        <f>ROUND(I270*H270,2)</f>
        <v>0</v>
      </c>
      <c r="K270" s="194" t="s">
        <v>156</v>
      </c>
      <c r="L270" s="40"/>
      <c r="M270" s="199" t="s">
        <v>1</v>
      </c>
      <c r="N270" s="200" t="s">
        <v>41</v>
      </c>
      <c r="O270" s="72"/>
      <c r="P270" s="201">
        <f>O270*H270</f>
        <v>0</v>
      </c>
      <c r="Q270" s="201">
        <v>4.1320000000000003E-2</v>
      </c>
      <c r="R270" s="201">
        <f>Q270*H270</f>
        <v>8.2640000000000005E-2</v>
      </c>
      <c r="S270" s="201">
        <v>0</v>
      </c>
      <c r="T270" s="202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3" t="s">
        <v>350</v>
      </c>
      <c r="AT270" s="203" t="s">
        <v>152</v>
      </c>
      <c r="AU270" s="203" t="s">
        <v>85</v>
      </c>
      <c r="AY270" s="18" t="s">
        <v>150</v>
      </c>
      <c r="BE270" s="204">
        <f>IF(N270="základní",J270,0)</f>
        <v>0</v>
      </c>
      <c r="BF270" s="204">
        <f>IF(N270="snížená",J270,0)</f>
        <v>0</v>
      </c>
      <c r="BG270" s="204">
        <f>IF(N270="zákl. přenesená",J270,0)</f>
        <v>0</v>
      </c>
      <c r="BH270" s="204">
        <f>IF(N270="sníž. přenesená",J270,0)</f>
        <v>0</v>
      </c>
      <c r="BI270" s="204">
        <f>IF(N270="nulová",J270,0)</f>
        <v>0</v>
      </c>
      <c r="BJ270" s="18" t="s">
        <v>83</v>
      </c>
      <c r="BK270" s="204">
        <f>ROUND(I270*H270,2)</f>
        <v>0</v>
      </c>
      <c r="BL270" s="18" t="s">
        <v>350</v>
      </c>
      <c r="BM270" s="203" t="s">
        <v>2690</v>
      </c>
    </row>
    <row r="271" spans="1:65" s="2" customFormat="1" ht="29.25">
      <c r="A271" s="35"/>
      <c r="B271" s="36"/>
      <c r="C271" s="37"/>
      <c r="D271" s="205" t="s">
        <v>159</v>
      </c>
      <c r="E271" s="37"/>
      <c r="F271" s="206" t="s">
        <v>2691</v>
      </c>
      <c r="G271" s="37"/>
      <c r="H271" s="37"/>
      <c r="I271" s="207"/>
      <c r="J271" s="37"/>
      <c r="K271" s="37"/>
      <c r="L271" s="40"/>
      <c r="M271" s="208"/>
      <c r="N271" s="209"/>
      <c r="O271" s="72"/>
      <c r="P271" s="72"/>
      <c r="Q271" s="72"/>
      <c r="R271" s="72"/>
      <c r="S271" s="72"/>
      <c r="T271" s="73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159</v>
      </c>
      <c r="AU271" s="18" t="s">
        <v>85</v>
      </c>
    </row>
    <row r="272" spans="1:65" s="2" customFormat="1" ht="37.9" customHeight="1">
      <c r="A272" s="35"/>
      <c r="B272" s="36"/>
      <c r="C272" s="192" t="s">
        <v>380</v>
      </c>
      <c r="D272" s="192" t="s">
        <v>152</v>
      </c>
      <c r="E272" s="193" t="s">
        <v>2692</v>
      </c>
      <c r="F272" s="194" t="s">
        <v>2693</v>
      </c>
      <c r="G272" s="195" t="s">
        <v>490</v>
      </c>
      <c r="H272" s="196">
        <v>3</v>
      </c>
      <c r="I272" s="197"/>
      <c r="J272" s="198">
        <f>ROUND(I272*H272,2)</f>
        <v>0</v>
      </c>
      <c r="K272" s="194" t="s">
        <v>156</v>
      </c>
      <c r="L272" s="40"/>
      <c r="M272" s="199" t="s">
        <v>1</v>
      </c>
      <c r="N272" s="200" t="s">
        <v>41</v>
      </c>
      <c r="O272" s="72"/>
      <c r="P272" s="201">
        <f>O272*H272</f>
        <v>0</v>
      </c>
      <c r="Q272" s="201">
        <v>4.7840000000000001E-2</v>
      </c>
      <c r="R272" s="201">
        <f>Q272*H272</f>
        <v>0.14352000000000001</v>
      </c>
      <c r="S272" s="201">
        <v>0</v>
      </c>
      <c r="T272" s="202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3" t="s">
        <v>350</v>
      </c>
      <c r="AT272" s="203" t="s">
        <v>152</v>
      </c>
      <c r="AU272" s="203" t="s">
        <v>85</v>
      </c>
      <c r="AY272" s="18" t="s">
        <v>150</v>
      </c>
      <c r="BE272" s="204">
        <f>IF(N272="základní",J272,0)</f>
        <v>0</v>
      </c>
      <c r="BF272" s="204">
        <f>IF(N272="snížená",J272,0)</f>
        <v>0</v>
      </c>
      <c r="BG272" s="204">
        <f>IF(N272="zákl. přenesená",J272,0)</f>
        <v>0</v>
      </c>
      <c r="BH272" s="204">
        <f>IF(N272="sníž. přenesená",J272,0)</f>
        <v>0</v>
      </c>
      <c r="BI272" s="204">
        <f>IF(N272="nulová",J272,0)</f>
        <v>0</v>
      </c>
      <c r="BJ272" s="18" t="s">
        <v>83</v>
      </c>
      <c r="BK272" s="204">
        <f>ROUND(I272*H272,2)</f>
        <v>0</v>
      </c>
      <c r="BL272" s="18" t="s">
        <v>350</v>
      </c>
      <c r="BM272" s="203" t="s">
        <v>2694</v>
      </c>
    </row>
    <row r="273" spans="1:65" s="2" customFormat="1" ht="29.25">
      <c r="A273" s="35"/>
      <c r="B273" s="36"/>
      <c r="C273" s="37"/>
      <c r="D273" s="205" t="s">
        <v>159</v>
      </c>
      <c r="E273" s="37"/>
      <c r="F273" s="206" t="s">
        <v>2695</v>
      </c>
      <c r="G273" s="37"/>
      <c r="H273" s="37"/>
      <c r="I273" s="207"/>
      <c r="J273" s="37"/>
      <c r="K273" s="37"/>
      <c r="L273" s="40"/>
      <c r="M273" s="208"/>
      <c r="N273" s="209"/>
      <c r="O273" s="72"/>
      <c r="P273" s="72"/>
      <c r="Q273" s="72"/>
      <c r="R273" s="72"/>
      <c r="S273" s="72"/>
      <c r="T273" s="73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159</v>
      </c>
      <c r="AU273" s="18" t="s">
        <v>85</v>
      </c>
    </row>
    <row r="274" spans="1:65" s="2" customFormat="1" ht="37.9" customHeight="1">
      <c r="A274" s="35"/>
      <c r="B274" s="36"/>
      <c r="C274" s="192" t="s">
        <v>441</v>
      </c>
      <c r="D274" s="192" t="s">
        <v>152</v>
      </c>
      <c r="E274" s="193" t="s">
        <v>2696</v>
      </c>
      <c r="F274" s="194" t="s">
        <v>2697</v>
      </c>
      <c r="G274" s="195" t="s">
        <v>490</v>
      </c>
      <c r="H274" s="196">
        <v>1</v>
      </c>
      <c r="I274" s="197"/>
      <c r="J274" s="198">
        <f>ROUND(I274*H274,2)</f>
        <v>0</v>
      </c>
      <c r="K274" s="194" t="s">
        <v>156</v>
      </c>
      <c r="L274" s="40"/>
      <c r="M274" s="199" t="s">
        <v>1</v>
      </c>
      <c r="N274" s="200" t="s">
        <v>41</v>
      </c>
      <c r="O274" s="72"/>
      <c r="P274" s="201">
        <f>O274*H274</f>
        <v>0</v>
      </c>
      <c r="Q274" s="201">
        <v>6.9159999999999999E-2</v>
      </c>
      <c r="R274" s="201">
        <f>Q274*H274</f>
        <v>6.9159999999999999E-2</v>
      </c>
      <c r="S274" s="201">
        <v>0</v>
      </c>
      <c r="T274" s="202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3" t="s">
        <v>350</v>
      </c>
      <c r="AT274" s="203" t="s">
        <v>152</v>
      </c>
      <c r="AU274" s="203" t="s">
        <v>85</v>
      </c>
      <c r="AY274" s="18" t="s">
        <v>150</v>
      </c>
      <c r="BE274" s="204">
        <f>IF(N274="základní",J274,0)</f>
        <v>0</v>
      </c>
      <c r="BF274" s="204">
        <f>IF(N274="snížená",J274,0)</f>
        <v>0</v>
      </c>
      <c r="BG274" s="204">
        <f>IF(N274="zákl. přenesená",J274,0)</f>
        <v>0</v>
      </c>
      <c r="BH274" s="204">
        <f>IF(N274="sníž. přenesená",J274,0)</f>
        <v>0</v>
      </c>
      <c r="BI274" s="204">
        <f>IF(N274="nulová",J274,0)</f>
        <v>0</v>
      </c>
      <c r="BJ274" s="18" t="s">
        <v>83</v>
      </c>
      <c r="BK274" s="204">
        <f>ROUND(I274*H274,2)</f>
        <v>0</v>
      </c>
      <c r="BL274" s="18" t="s">
        <v>350</v>
      </c>
      <c r="BM274" s="203" t="s">
        <v>2698</v>
      </c>
    </row>
    <row r="275" spans="1:65" s="2" customFormat="1" ht="29.25">
      <c r="A275" s="35"/>
      <c r="B275" s="36"/>
      <c r="C275" s="37"/>
      <c r="D275" s="205" t="s">
        <v>159</v>
      </c>
      <c r="E275" s="37"/>
      <c r="F275" s="206" t="s">
        <v>2699</v>
      </c>
      <c r="G275" s="37"/>
      <c r="H275" s="37"/>
      <c r="I275" s="207"/>
      <c r="J275" s="37"/>
      <c r="K275" s="37"/>
      <c r="L275" s="40"/>
      <c r="M275" s="208"/>
      <c r="N275" s="209"/>
      <c r="O275" s="72"/>
      <c r="P275" s="72"/>
      <c r="Q275" s="72"/>
      <c r="R275" s="72"/>
      <c r="S275" s="72"/>
      <c r="T275" s="73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159</v>
      </c>
      <c r="AU275" s="18" t="s">
        <v>85</v>
      </c>
    </row>
    <row r="276" spans="1:65" s="2" customFormat="1" ht="33" customHeight="1">
      <c r="A276" s="35"/>
      <c r="B276" s="36"/>
      <c r="C276" s="192" t="s">
        <v>485</v>
      </c>
      <c r="D276" s="192" t="s">
        <v>152</v>
      </c>
      <c r="E276" s="193" t="s">
        <v>2700</v>
      </c>
      <c r="F276" s="194" t="s">
        <v>2701</v>
      </c>
      <c r="G276" s="195" t="s">
        <v>171</v>
      </c>
      <c r="H276" s="196">
        <v>2.33</v>
      </c>
      <c r="I276" s="197"/>
      <c r="J276" s="198">
        <f>ROUND(I276*H276,2)</f>
        <v>0</v>
      </c>
      <c r="K276" s="194" t="s">
        <v>156</v>
      </c>
      <c r="L276" s="40"/>
      <c r="M276" s="199" t="s">
        <v>1</v>
      </c>
      <c r="N276" s="200" t="s">
        <v>41</v>
      </c>
      <c r="O276" s="72"/>
      <c r="P276" s="201">
        <f>O276*H276</f>
        <v>0</v>
      </c>
      <c r="Q276" s="201">
        <v>0</v>
      </c>
      <c r="R276" s="201">
        <f>Q276*H276</f>
        <v>0</v>
      </c>
      <c r="S276" s="201">
        <v>0</v>
      </c>
      <c r="T276" s="202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3" t="s">
        <v>350</v>
      </c>
      <c r="AT276" s="203" t="s">
        <v>152</v>
      </c>
      <c r="AU276" s="203" t="s">
        <v>85</v>
      </c>
      <c r="AY276" s="18" t="s">
        <v>150</v>
      </c>
      <c r="BE276" s="204">
        <f>IF(N276="základní",J276,0)</f>
        <v>0</v>
      </c>
      <c r="BF276" s="204">
        <f>IF(N276="snížená",J276,0)</f>
        <v>0</v>
      </c>
      <c r="BG276" s="204">
        <f>IF(N276="zákl. přenesená",J276,0)</f>
        <v>0</v>
      </c>
      <c r="BH276" s="204">
        <f>IF(N276="sníž. přenesená",J276,0)</f>
        <v>0</v>
      </c>
      <c r="BI276" s="204">
        <f>IF(N276="nulová",J276,0)</f>
        <v>0</v>
      </c>
      <c r="BJ276" s="18" t="s">
        <v>83</v>
      </c>
      <c r="BK276" s="204">
        <f>ROUND(I276*H276,2)</f>
        <v>0</v>
      </c>
      <c r="BL276" s="18" t="s">
        <v>350</v>
      </c>
      <c r="BM276" s="203" t="s">
        <v>2702</v>
      </c>
    </row>
    <row r="277" spans="1:65" s="2" customFormat="1" ht="29.25">
      <c r="A277" s="35"/>
      <c r="B277" s="36"/>
      <c r="C277" s="37"/>
      <c r="D277" s="205" t="s">
        <v>159</v>
      </c>
      <c r="E277" s="37"/>
      <c r="F277" s="206" t="s">
        <v>2703</v>
      </c>
      <c r="G277" s="37"/>
      <c r="H277" s="37"/>
      <c r="I277" s="207"/>
      <c r="J277" s="37"/>
      <c r="K277" s="37"/>
      <c r="L277" s="40"/>
      <c r="M277" s="208"/>
      <c r="N277" s="209"/>
      <c r="O277" s="72"/>
      <c r="P277" s="72"/>
      <c r="Q277" s="72"/>
      <c r="R277" s="72"/>
      <c r="S277" s="72"/>
      <c r="T277" s="73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159</v>
      </c>
      <c r="AU277" s="18" t="s">
        <v>85</v>
      </c>
    </row>
    <row r="278" spans="1:65" s="2" customFormat="1" ht="24.2" customHeight="1">
      <c r="A278" s="35"/>
      <c r="B278" s="36"/>
      <c r="C278" s="192" t="s">
        <v>687</v>
      </c>
      <c r="D278" s="192" t="s">
        <v>152</v>
      </c>
      <c r="E278" s="193" t="s">
        <v>2704</v>
      </c>
      <c r="F278" s="194" t="s">
        <v>2705</v>
      </c>
      <c r="G278" s="195" t="s">
        <v>171</v>
      </c>
      <c r="H278" s="196">
        <v>1.2849999999999999</v>
      </c>
      <c r="I278" s="197"/>
      <c r="J278" s="198">
        <f>ROUND(I278*H278,2)</f>
        <v>0</v>
      </c>
      <c r="K278" s="194" t="s">
        <v>156</v>
      </c>
      <c r="L278" s="40"/>
      <c r="M278" s="199" t="s">
        <v>1</v>
      </c>
      <c r="N278" s="200" t="s">
        <v>41</v>
      </c>
      <c r="O278" s="72"/>
      <c r="P278" s="201">
        <f>O278*H278</f>
        <v>0</v>
      </c>
      <c r="Q278" s="201">
        <v>0</v>
      </c>
      <c r="R278" s="201">
        <f>Q278*H278</f>
        <v>0</v>
      </c>
      <c r="S278" s="201">
        <v>0</v>
      </c>
      <c r="T278" s="202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3" t="s">
        <v>350</v>
      </c>
      <c r="AT278" s="203" t="s">
        <v>152</v>
      </c>
      <c r="AU278" s="203" t="s">
        <v>85</v>
      </c>
      <c r="AY278" s="18" t="s">
        <v>150</v>
      </c>
      <c r="BE278" s="204">
        <f>IF(N278="základní",J278,0)</f>
        <v>0</v>
      </c>
      <c r="BF278" s="204">
        <f>IF(N278="snížená",J278,0)</f>
        <v>0</v>
      </c>
      <c r="BG278" s="204">
        <f>IF(N278="zákl. přenesená",J278,0)</f>
        <v>0</v>
      </c>
      <c r="BH278" s="204">
        <f>IF(N278="sníž. přenesená",J278,0)</f>
        <v>0</v>
      </c>
      <c r="BI278" s="204">
        <f>IF(N278="nulová",J278,0)</f>
        <v>0</v>
      </c>
      <c r="BJ278" s="18" t="s">
        <v>83</v>
      </c>
      <c r="BK278" s="204">
        <f>ROUND(I278*H278,2)</f>
        <v>0</v>
      </c>
      <c r="BL278" s="18" t="s">
        <v>350</v>
      </c>
      <c r="BM278" s="203" t="s">
        <v>2706</v>
      </c>
    </row>
    <row r="279" spans="1:65" s="2" customFormat="1" ht="29.25">
      <c r="A279" s="35"/>
      <c r="B279" s="36"/>
      <c r="C279" s="37"/>
      <c r="D279" s="205" t="s">
        <v>159</v>
      </c>
      <c r="E279" s="37"/>
      <c r="F279" s="206" t="s">
        <v>2707</v>
      </c>
      <c r="G279" s="37"/>
      <c r="H279" s="37"/>
      <c r="I279" s="207"/>
      <c r="J279" s="37"/>
      <c r="K279" s="37"/>
      <c r="L279" s="40"/>
      <c r="M279" s="208"/>
      <c r="N279" s="209"/>
      <c r="O279" s="72"/>
      <c r="P279" s="72"/>
      <c r="Q279" s="72"/>
      <c r="R279" s="72"/>
      <c r="S279" s="72"/>
      <c r="T279" s="73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159</v>
      </c>
      <c r="AU279" s="18" t="s">
        <v>85</v>
      </c>
    </row>
    <row r="280" spans="1:65" s="2" customFormat="1" ht="24.2" customHeight="1">
      <c r="A280" s="35"/>
      <c r="B280" s="36"/>
      <c r="C280" s="192" t="s">
        <v>695</v>
      </c>
      <c r="D280" s="192" t="s">
        <v>152</v>
      </c>
      <c r="E280" s="193" t="s">
        <v>2708</v>
      </c>
      <c r="F280" s="194" t="s">
        <v>2709</v>
      </c>
      <c r="G280" s="195" t="s">
        <v>171</v>
      </c>
      <c r="H280" s="196">
        <v>1.2849999999999999</v>
      </c>
      <c r="I280" s="197"/>
      <c r="J280" s="198">
        <f>ROUND(I280*H280,2)</f>
        <v>0</v>
      </c>
      <c r="K280" s="194" t="s">
        <v>156</v>
      </c>
      <c r="L280" s="40"/>
      <c r="M280" s="199" t="s">
        <v>1</v>
      </c>
      <c r="N280" s="200" t="s">
        <v>41</v>
      </c>
      <c r="O280" s="72"/>
      <c r="P280" s="201">
        <f>O280*H280</f>
        <v>0</v>
      </c>
      <c r="Q280" s="201">
        <v>0</v>
      </c>
      <c r="R280" s="201">
        <f>Q280*H280</f>
        <v>0</v>
      </c>
      <c r="S280" s="201">
        <v>0</v>
      </c>
      <c r="T280" s="202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3" t="s">
        <v>350</v>
      </c>
      <c r="AT280" s="203" t="s">
        <v>152</v>
      </c>
      <c r="AU280" s="203" t="s">
        <v>85</v>
      </c>
      <c r="AY280" s="18" t="s">
        <v>150</v>
      </c>
      <c r="BE280" s="204">
        <f>IF(N280="základní",J280,0)</f>
        <v>0</v>
      </c>
      <c r="BF280" s="204">
        <f>IF(N280="snížená",J280,0)</f>
        <v>0</v>
      </c>
      <c r="BG280" s="204">
        <f>IF(N280="zákl. přenesená",J280,0)</f>
        <v>0</v>
      </c>
      <c r="BH280" s="204">
        <f>IF(N280="sníž. přenesená",J280,0)</f>
        <v>0</v>
      </c>
      <c r="BI280" s="204">
        <f>IF(N280="nulová",J280,0)</f>
        <v>0</v>
      </c>
      <c r="BJ280" s="18" t="s">
        <v>83</v>
      </c>
      <c r="BK280" s="204">
        <f>ROUND(I280*H280,2)</f>
        <v>0</v>
      </c>
      <c r="BL280" s="18" t="s">
        <v>350</v>
      </c>
      <c r="BM280" s="203" t="s">
        <v>2710</v>
      </c>
    </row>
    <row r="281" spans="1:65" s="2" customFormat="1" ht="29.25">
      <c r="A281" s="35"/>
      <c r="B281" s="36"/>
      <c r="C281" s="37"/>
      <c r="D281" s="205" t="s">
        <v>159</v>
      </c>
      <c r="E281" s="37"/>
      <c r="F281" s="206" t="s">
        <v>2711</v>
      </c>
      <c r="G281" s="37"/>
      <c r="H281" s="37"/>
      <c r="I281" s="207"/>
      <c r="J281" s="37"/>
      <c r="K281" s="37"/>
      <c r="L281" s="40"/>
      <c r="M281" s="208"/>
      <c r="N281" s="209"/>
      <c r="O281" s="72"/>
      <c r="P281" s="72"/>
      <c r="Q281" s="72"/>
      <c r="R281" s="72"/>
      <c r="S281" s="72"/>
      <c r="T281" s="73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159</v>
      </c>
      <c r="AU281" s="18" t="s">
        <v>85</v>
      </c>
    </row>
    <row r="282" spans="1:65" s="12" customFormat="1" ht="25.9" customHeight="1">
      <c r="B282" s="176"/>
      <c r="C282" s="177"/>
      <c r="D282" s="178" t="s">
        <v>75</v>
      </c>
      <c r="E282" s="179" t="s">
        <v>2002</v>
      </c>
      <c r="F282" s="179" t="s">
        <v>2003</v>
      </c>
      <c r="G282" s="177"/>
      <c r="H282" s="177"/>
      <c r="I282" s="180"/>
      <c r="J282" s="181">
        <f>BK282</f>
        <v>0</v>
      </c>
      <c r="K282" s="177"/>
      <c r="L282" s="182"/>
      <c r="M282" s="183"/>
      <c r="N282" s="184"/>
      <c r="O282" s="184"/>
      <c r="P282" s="185">
        <f>SUM(P283:P289)</f>
        <v>0</v>
      </c>
      <c r="Q282" s="184"/>
      <c r="R282" s="185">
        <f>SUM(R283:R289)</f>
        <v>0</v>
      </c>
      <c r="S282" s="184"/>
      <c r="T282" s="186">
        <f>SUM(T283:T289)</f>
        <v>0</v>
      </c>
      <c r="AR282" s="187" t="s">
        <v>157</v>
      </c>
      <c r="AT282" s="188" t="s">
        <v>75</v>
      </c>
      <c r="AU282" s="188" t="s">
        <v>76</v>
      </c>
      <c r="AY282" s="187" t="s">
        <v>150</v>
      </c>
      <c r="BK282" s="189">
        <f>SUM(BK283:BK289)</f>
        <v>0</v>
      </c>
    </row>
    <row r="283" spans="1:65" s="2" customFormat="1" ht="16.5" customHeight="1">
      <c r="A283" s="35"/>
      <c r="B283" s="36"/>
      <c r="C283" s="192" t="s">
        <v>701</v>
      </c>
      <c r="D283" s="192" t="s">
        <v>152</v>
      </c>
      <c r="E283" s="193" t="s">
        <v>2712</v>
      </c>
      <c r="F283" s="194" t="s">
        <v>2713</v>
      </c>
      <c r="G283" s="195" t="s">
        <v>2007</v>
      </c>
      <c r="H283" s="196">
        <v>50</v>
      </c>
      <c r="I283" s="197"/>
      <c r="J283" s="198">
        <f>ROUND(I283*H283,2)</f>
        <v>0</v>
      </c>
      <c r="K283" s="194" t="s">
        <v>156</v>
      </c>
      <c r="L283" s="40"/>
      <c r="M283" s="199" t="s">
        <v>1</v>
      </c>
      <c r="N283" s="200" t="s">
        <v>41</v>
      </c>
      <c r="O283" s="72"/>
      <c r="P283" s="201">
        <f>O283*H283</f>
        <v>0</v>
      </c>
      <c r="Q283" s="201">
        <v>0</v>
      </c>
      <c r="R283" s="201">
        <f>Q283*H283</f>
        <v>0</v>
      </c>
      <c r="S283" s="201">
        <v>0</v>
      </c>
      <c r="T283" s="202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3" t="s">
        <v>2008</v>
      </c>
      <c r="AT283" s="203" t="s">
        <v>152</v>
      </c>
      <c r="AU283" s="203" t="s">
        <v>83</v>
      </c>
      <c r="AY283" s="18" t="s">
        <v>150</v>
      </c>
      <c r="BE283" s="204">
        <f>IF(N283="základní",J283,0)</f>
        <v>0</v>
      </c>
      <c r="BF283" s="204">
        <f>IF(N283="snížená",J283,0)</f>
        <v>0</v>
      </c>
      <c r="BG283" s="204">
        <f>IF(N283="zákl. přenesená",J283,0)</f>
        <v>0</v>
      </c>
      <c r="BH283" s="204">
        <f>IF(N283="sníž. přenesená",J283,0)</f>
        <v>0</v>
      </c>
      <c r="BI283" s="204">
        <f>IF(N283="nulová",J283,0)</f>
        <v>0</v>
      </c>
      <c r="BJ283" s="18" t="s">
        <v>83</v>
      </c>
      <c r="BK283" s="204">
        <f>ROUND(I283*H283,2)</f>
        <v>0</v>
      </c>
      <c r="BL283" s="18" t="s">
        <v>2008</v>
      </c>
      <c r="BM283" s="203" t="s">
        <v>2714</v>
      </c>
    </row>
    <row r="284" spans="1:65" s="2" customFormat="1" ht="19.5">
      <c r="A284" s="35"/>
      <c r="B284" s="36"/>
      <c r="C284" s="37"/>
      <c r="D284" s="205" t="s">
        <v>159</v>
      </c>
      <c r="E284" s="37"/>
      <c r="F284" s="206" t="s">
        <v>2715</v>
      </c>
      <c r="G284" s="37"/>
      <c r="H284" s="37"/>
      <c r="I284" s="207"/>
      <c r="J284" s="37"/>
      <c r="K284" s="37"/>
      <c r="L284" s="40"/>
      <c r="M284" s="208"/>
      <c r="N284" s="209"/>
      <c r="O284" s="72"/>
      <c r="P284" s="72"/>
      <c r="Q284" s="72"/>
      <c r="R284" s="72"/>
      <c r="S284" s="72"/>
      <c r="T284" s="73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159</v>
      </c>
      <c r="AU284" s="18" t="s">
        <v>83</v>
      </c>
    </row>
    <row r="285" spans="1:65" s="13" customFormat="1">
      <c r="B285" s="210"/>
      <c r="C285" s="211"/>
      <c r="D285" s="205" t="s">
        <v>161</v>
      </c>
      <c r="E285" s="212" t="s">
        <v>1</v>
      </c>
      <c r="F285" s="213" t="s">
        <v>2716</v>
      </c>
      <c r="G285" s="211"/>
      <c r="H285" s="214">
        <v>30</v>
      </c>
      <c r="I285" s="215"/>
      <c r="J285" s="211"/>
      <c r="K285" s="211"/>
      <c r="L285" s="216"/>
      <c r="M285" s="217"/>
      <c r="N285" s="218"/>
      <c r="O285" s="218"/>
      <c r="P285" s="218"/>
      <c r="Q285" s="218"/>
      <c r="R285" s="218"/>
      <c r="S285" s="218"/>
      <c r="T285" s="219"/>
      <c r="AT285" s="220" t="s">
        <v>161</v>
      </c>
      <c r="AU285" s="220" t="s">
        <v>83</v>
      </c>
      <c r="AV285" s="13" t="s">
        <v>85</v>
      </c>
      <c r="AW285" s="13" t="s">
        <v>33</v>
      </c>
      <c r="AX285" s="13" t="s">
        <v>76</v>
      </c>
      <c r="AY285" s="220" t="s">
        <v>150</v>
      </c>
    </row>
    <row r="286" spans="1:65" s="13" customFormat="1" ht="22.5">
      <c r="B286" s="210"/>
      <c r="C286" s="211"/>
      <c r="D286" s="205" t="s">
        <v>161</v>
      </c>
      <c r="E286" s="212" t="s">
        <v>1</v>
      </c>
      <c r="F286" s="213" t="s">
        <v>2717</v>
      </c>
      <c r="G286" s="211"/>
      <c r="H286" s="214">
        <v>20</v>
      </c>
      <c r="I286" s="215"/>
      <c r="J286" s="211"/>
      <c r="K286" s="211"/>
      <c r="L286" s="216"/>
      <c r="M286" s="217"/>
      <c r="N286" s="218"/>
      <c r="O286" s="218"/>
      <c r="P286" s="218"/>
      <c r="Q286" s="218"/>
      <c r="R286" s="218"/>
      <c r="S286" s="218"/>
      <c r="T286" s="219"/>
      <c r="AT286" s="220" t="s">
        <v>161</v>
      </c>
      <c r="AU286" s="220" t="s">
        <v>83</v>
      </c>
      <c r="AV286" s="13" t="s">
        <v>85</v>
      </c>
      <c r="AW286" s="13" t="s">
        <v>33</v>
      </c>
      <c r="AX286" s="13" t="s">
        <v>76</v>
      </c>
      <c r="AY286" s="220" t="s">
        <v>150</v>
      </c>
    </row>
    <row r="287" spans="1:65" s="14" customFormat="1">
      <c r="B287" s="221"/>
      <c r="C287" s="222"/>
      <c r="D287" s="205" t="s">
        <v>161</v>
      </c>
      <c r="E287" s="223" t="s">
        <v>1</v>
      </c>
      <c r="F287" s="224" t="s">
        <v>163</v>
      </c>
      <c r="G287" s="222"/>
      <c r="H287" s="225">
        <v>50</v>
      </c>
      <c r="I287" s="226"/>
      <c r="J287" s="222"/>
      <c r="K287" s="222"/>
      <c r="L287" s="227"/>
      <c r="M287" s="228"/>
      <c r="N287" s="229"/>
      <c r="O287" s="229"/>
      <c r="P287" s="229"/>
      <c r="Q287" s="229"/>
      <c r="R287" s="229"/>
      <c r="S287" s="229"/>
      <c r="T287" s="230"/>
      <c r="AT287" s="231" t="s">
        <v>161</v>
      </c>
      <c r="AU287" s="231" t="s">
        <v>83</v>
      </c>
      <c r="AV287" s="14" t="s">
        <v>157</v>
      </c>
      <c r="AW287" s="14" t="s">
        <v>33</v>
      </c>
      <c r="AX287" s="14" t="s">
        <v>83</v>
      </c>
      <c r="AY287" s="231" t="s">
        <v>150</v>
      </c>
    </row>
    <row r="288" spans="1:65" s="2" customFormat="1" ht="21.75" customHeight="1">
      <c r="A288" s="35"/>
      <c r="B288" s="36"/>
      <c r="C288" s="192" t="s">
        <v>707</v>
      </c>
      <c r="D288" s="192" t="s">
        <v>152</v>
      </c>
      <c r="E288" s="193" t="s">
        <v>2718</v>
      </c>
      <c r="F288" s="194" t="s">
        <v>2719</v>
      </c>
      <c r="G288" s="195" t="s">
        <v>2007</v>
      </c>
      <c r="H288" s="196">
        <v>30</v>
      </c>
      <c r="I288" s="197"/>
      <c r="J288" s="198">
        <f>ROUND(I288*H288,2)</f>
        <v>0</v>
      </c>
      <c r="K288" s="194" t="s">
        <v>156</v>
      </c>
      <c r="L288" s="40"/>
      <c r="M288" s="199" t="s">
        <v>1</v>
      </c>
      <c r="N288" s="200" t="s">
        <v>41</v>
      </c>
      <c r="O288" s="72"/>
      <c r="P288" s="201">
        <f>O288*H288</f>
        <v>0</v>
      </c>
      <c r="Q288" s="201">
        <v>0</v>
      </c>
      <c r="R288" s="201">
        <f>Q288*H288</f>
        <v>0</v>
      </c>
      <c r="S288" s="201">
        <v>0</v>
      </c>
      <c r="T288" s="202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3" t="s">
        <v>2008</v>
      </c>
      <c r="AT288" s="203" t="s">
        <v>152</v>
      </c>
      <c r="AU288" s="203" t="s">
        <v>83</v>
      </c>
      <c r="AY288" s="18" t="s">
        <v>150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18" t="s">
        <v>83</v>
      </c>
      <c r="BK288" s="204">
        <f>ROUND(I288*H288,2)</f>
        <v>0</v>
      </c>
      <c r="BL288" s="18" t="s">
        <v>2008</v>
      </c>
      <c r="BM288" s="203" t="s">
        <v>2720</v>
      </c>
    </row>
    <row r="289" spans="1:65" s="2" customFormat="1" ht="19.5">
      <c r="A289" s="35"/>
      <c r="B289" s="36"/>
      <c r="C289" s="37"/>
      <c r="D289" s="205" t="s">
        <v>159</v>
      </c>
      <c r="E289" s="37"/>
      <c r="F289" s="206" t="s">
        <v>2721</v>
      </c>
      <c r="G289" s="37"/>
      <c r="H289" s="37"/>
      <c r="I289" s="207"/>
      <c r="J289" s="37"/>
      <c r="K289" s="37"/>
      <c r="L289" s="40"/>
      <c r="M289" s="208"/>
      <c r="N289" s="209"/>
      <c r="O289" s="72"/>
      <c r="P289" s="72"/>
      <c r="Q289" s="72"/>
      <c r="R289" s="72"/>
      <c r="S289" s="72"/>
      <c r="T289" s="73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159</v>
      </c>
      <c r="AU289" s="18" t="s">
        <v>83</v>
      </c>
    </row>
    <row r="290" spans="1:65" s="12" customFormat="1" ht="25.9" customHeight="1">
      <c r="B290" s="176"/>
      <c r="C290" s="177"/>
      <c r="D290" s="178" t="s">
        <v>75</v>
      </c>
      <c r="E290" s="179" t="s">
        <v>198</v>
      </c>
      <c r="F290" s="179" t="s">
        <v>199</v>
      </c>
      <c r="G290" s="177"/>
      <c r="H290" s="177"/>
      <c r="I290" s="180"/>
      <c r="J290" s="181">
        <f>BK290</f>
        <v>0</v>
      </c>
      <c r="K290" s="177"/>
      <c r="L290" s="182"/>
      <c r="M290" s="183"/>
      <c r="N290" s="184"/>
      <c r="O290" s="184"/>
      <c r="P290" s="185">
        <f>SUM(P291:P294)</f>
        <v>0</v>
      </c>
      <c r="Q290" s="184"/>
      <c r="R290" s="185">
        <f>SUM(R291:R294)</f>
        <v>0</v>
      </c>
      <c r="S290" s="184"/>
      <c r="T290" s="186">
        <f>SUM(T291:T294)</f>
        <v>0</v>
      </c>
      <c r="AR290" s="187" t="s">
        <v>185</v>
      </c>
      <c r="AT290" s="188" t="s">
        <v>75</v>
      </c>
      <c r="AU290" s="188" t="s">
        <v>76</v>
      </c>
      <c r="AY290" s="187" t="s">
        <v>150</v>
      </c>
      <c r="BK290" s="189">
        <f>SUM(BK291:BK294)</f>
        <v>0</v>
      </c>
    </row>
    <row r="291" spans="1:65" s="2" customFormat="1" ht="16.5" customHeight="1">
      <c r="A291" s="35"/>
      <c r="B291" s="36"/>
      <c r="C291" s="192" t="s">
        <v>718</v>
      </c>
      <c r="D291" s="192" t="s">
        <v>152</v>
      </c>
      <c r="E291" s="193" t="s">
        <v>2722</v>
      </c>
      <c r="F291" s="194" t="s">
        <v>2723</v>
      </c>
      <c r="G291" s="195" t="s">
        <v>2007</v>
      </c>
      <c r="H291" s="196">
        <v>24</v>
      </c>
      <c r="I291" s="197"/>
      <c r="J291" s="198">
        <f>ROUND(I291*H291,2)</f>
        <v>0</v>
      </c>
      <c r="K291" s="194" t="s">
        <v>321</v>
      </c>
      <c r="L291" s="40"/>
      <c r="M291" s="199" t="s">
        <v>1</v>
      </c>
      <c r="N291" s="200" t="s">
        <v>41</v>
      </c>
      <c r="O291" s="72"/>
      <c r="P291" s="201">
        <f>O291*H291</f>
        <v>0</v>
      </c>
      <c r="Q291" s="201">
        <v>0</v>
      </c>
      <c r="R291" s="201">
        <f>Q291*H291</f>
        <v>0</v>
      </c>
      <c r="S291" s="201">
        <v>0</v>
      </c>
      <c r="T291" s="202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3" t="s">
        <v>157</v>
      </c>
      <c r="AT291" s="203" t="s">
        <v>152</v>
      </c>
      <c r="AU291" s="203" t="s">
        <v>83</v>
      </c>
      <c r="AY291" s="18" t="s">
        <v>150</v>
      </c>
      <c r="BE291" s="204">
        <f>IF(N291="základní",J291,0)</f>
        <v>0</v>
      </c>
      <c r="BF291" s="204">
        <f>IF(N291="snížená",J291,0)</f>
        <v>0</v>
      </c>
      <c r="BG291" s="204">
        <f>IF(N291="zákl. přenesená",J291,0)</f>
        <v>0</v>
      </c>
      <c r="BH291" s="204">
        <f>IF(N291="sníž. přenesená",J291,0)</f>
        <v>0</v>
      </c>
      <c r="BI291" s="204">
        <f>IF(N291="nulová",J291,0)</f>
        <v>0</v>
      </c>
      <c r="BJ291" s="18" t="s">
        <v>83</v>
      </c>
      <c r="BK291" s="204">
        <f>ROUND(I291*H291,2)</f>
        <v>0</v>
      </c>
      <c r="BL291" s="18" t="s">
        <v>157</v>
      </c>
      <c r="BM291" s="203" t="s">
        <v>2724</v>
      </c>
    </row>
    <row r="292" spans="1:65" s="2" customFormat="1">
      <c r="A292" s="35"/>
      <c r="B292" s="36"/>
      <c r="C292" s="37"/>
      <c r="D292" s="205" t="s">
        <v>159</v>
      </c>
      <c r="E292" s="37"/>
      <c r="F292" s="206" t="s">
        <v>2723</v>
      </c>
      <c r="G292" s="37"/>
      <c r="H292" s="37"/>
      <c r="I292" s="207"/>
      <c r="J292" s="37"/>
      <c r="K292" s="37"/>
      <c r="L292" s="40"/>
      <c r="M292" s="208"/>
      <c r="N292" s="209"/>
      <c r="O292" s="72"/>
      <c r="P292" s="72"/>
      <c r="Q292" s="72"/>
      <c r="R292" s="72"/>
      <c r="S292" s="72"/>
      <c r="T292" s="73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159</v>
      </c>
      <c r="AU292" s="18" t="s">
        <v>83</v>
      </c>
    </row>
    <row r="293" spans="1:65" s="13" customFormat="1">
      <c r="B293" s="210"/>
      <c r="C293" s="211"/>
      <c r="D293" s="205" t="s">
        <v>161</v>
      </c>
      <c r="E293" s="212" t="s">
        <v>1</v>
      </c>
      <c r="F293" s="213" t="s">
        <v>2725</v>
      </c>
      <c r="G293" s="211"/>
      <c r="H293" s="214">
        <v>24</v>
      </c>
      <c r="I293" s="215"/>
      <c r="J293" s="211"/>
      <c r="K293" s="211"/>
      <c r="L293" s="216"/>
      <c r="M293" s="217"/>
      <c r="N293" s="218"/>
      <c r="O293" s="218"/>
      <c r="P293" s="218"/>
      <c r="Q293" s="218"/>
      <c r="R293" s="218"/>
      <c r="S293" s="218"/>
      <c r="T293" s="219"/>
      <c r="AT293" s="220" t="s">
        <v>161</v>
      </c>
      <c r="AU293" s="220" t="s">
        <v>83</v>
      </c>
      <c r="AV293" s="13" t="s">
        <v>85</v>
      </c>
      <c r="AW293" s="13" t="s">
        <v>33</v>
      </c>
      <c r="AX293" s="13" t="s">
        <v>76</v>
      </c>
      <c r="AY293" s="220" t="s">
        <v>150</v>
      </c>
    </row>
    <row r="294" spans="1:65" s="14" customFormat="1">
      <c r="B294" s="221"/>
      <c r="C294" s="222"/>
      <c r="D294" s="205" t="s">
        <v>161</v>
      </c>
      <c r="E294" s="223" t="s">
        <v>1</v>
      </c>
      <c r="F294" s="224" t="s">
        <v>163</v>
      </c>
      <c r="G294" s="222"/>
      <c r="H294" s="225">
        <v>24</v>
      </c>
      <c r="I294" s="226"/>
      <c r="J294" s="222"/>
      <c r="K294" s="222"/>
      <c r="L294" s="227"/>
      <c r="M294" s="268"/>
      <c r="N294" s="269"/>
      <c r="O294" s="269"/>
      <c r="P294" s="269"/>
      <c r="Q294" s="269"/>
      <c r="R294" s="269"/>
      <c r="S294" s="269"/>
      <c r="T294" s="270"/>
      <c r="AT294" s="231" t="s">
        <v>161</v>
      </c>
      <c r="AU294" s="231" t="s">
        <v>83</v>
      </c>
      <c r="AV294" s="14" t="s">
        <v>157</v>
      </c>
      <c r="AW294" s="14" t="s">
        <v>33</v>
      </c>
      <c r="AX294" s="14" t="s">
        <v>83</v>
      </c>
      <c r="AY294" s="231" t="s">
        <v>150</v>
      </c>
    </row>
    <row r="295" spans="1:65" s="2" customFormat="1" ht="6.95" customHeight="1">
      <c r="A295" s="35"/>
      <c r="B295" s="55"/>
      <c r="C295" s="56"/>
      <c r="D295" s="56"/>
      <c r="E295" s="56"/>
      <c r="F295" s="56"/>
      <c r="G295" s="56"/>
      <c r="H295" s="56"/>
      <c r="I295" s="56"/>
      <c r="J295" s="56"/>
      <c r="K295" s="56"/>
      <c r="L295" s="40"/>
      <c r="M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</row>
  </sheetData>
  <sheetProtection algorithmName="SHA-512" hashValue="WYudc1/WBq0BcZdQTSjBGJ5uLtdel8V92sjyX5eO+0stS+HSICngsOFeMYZfi+hGmbe3bYA/DQE3IoVY3QE99w==" saltValue="hRaL6BL62eZZ0syTY9ciHCZUKqtChah6dmFV/Cq2N+uCFDZ7N/Tr1T1aDd430vzXBdIjP7/nF9VgcmAu1KxtcA==" spinCount="100000" sheet="1" objects="1" scenarios="1" formatColumns="0" formatRows="0" autoFilter="0"/>
  <autoFilter ref="C130:K294"/>
  <mergeCells count="15">
    <mergeCell ref="E117:H117"/>
    <mergeCell ref="E121:H121"/>
    <mergeCell ref="E119:H119"/>
    <mergeCell ref="E123:H123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8" t="s">
        <v>112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85</v>
      </c>
    </row>
    <row r="4" spans="1:46" s="1" customFormat="1" ht="24.95" customHeight="1">
      <c r="B4" s="21"/>
      <c r="D4" s="118" t="s">
        <v>122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Blansko SEE  oprava</v>
      </c>
      <c r="F7" s="321"/>
      <c r="G7" s="321"/>
      <c r="H7" s="321"/>
      <c r="L7" s="21"/>
    </row>
    <row r="8" spans="1:46" ht="12.75">
      <c r="B8" s="21"/>
      <c r="D8" s="120" t="s">
        <v>123</v>
      </c>
      <c r="L8" s="21"/>
    </row>
    <row r="9" spans="1:46" s="1" customFormat="1" ht="16.5" customHeight="1">
      <c r="B9" s="21"/>
      <c r="E9" s="320" t="s">
        <v>224</v>
      </c>
      <c r="F9" s="280"/>
      <c r="G9" s="280"/>
      <c r="H9" s="280"/>
      <c r="L9" s="21"/>
    </row>
    <row r="10" spans="1:46" s="1" customFormat="1" ht="12" customHeight="1">
      <c r="B10" s="21"/>
      <c r="D10" s="120" t="s">
        <v>125</v>
      </c>
      <c r="L10" s="21"/>
    </row>
    <row r="11" spans="1:46" s="2" customFormat="1" ht="16.5" customHeight="1">
      <c r="A11" s="35"/>
      <c r="B11" s="40"/>
      <c r="C11" s="35"/>
      <c r="D11" s="35"/>
      <c r="E11" s="328" t="s">
        <v>225</v>
      </c>
      <c r="F11" s="322"/>
      <c r="G11" s="322"/>
      <c r="H11" s="322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226</v>
      </c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23" t="s">
        <v>2726</v>
      </c>
      <c r="F13" s="322"/>
      <c r="G13" s="322"/>
      <c r="H13" s="322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20" t="s">
        <v>18</v>
      </c>
      <c r="E15" s="35"/>
      <c r="F15" s="111" t="s">
        <v>1</v>
      </c>
      <c r="G15" s="35"/>
      <c r="H15" s="35"/>
      <c r="I15" s="120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20</v>
      </c>
      <c r="E16" s="35"/>
      <c r="F16" s="111" t="s">
        <v>21</v>
      </c>
      <c r="G16" s="35"/>
      <c r="H16" s="35"/>
      <c r="I16" s="120" t="s">
        <v>22</v>
      </c>
      <c r="J16" s="121" t="str">
        <f>'Rekapitulace stavby'!AN8</f>
        <v>31. 5. 2022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0" t="s">
        <v>24</v>
      </c>
      <c r="E18" s="35"/>
      <c r="F18" s="35"/>
      <c r="G18" s="35"/>
      <c r="H18" s="35"/>
      <c r="I18" s="120" t="s">
        <v>25</v>
      </c>
      <c r="J18" s="111" t="s">
        <v>26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1" t="s">
        <v>27</v>
      </c>
      <c r="F19" s="35"/>
      <c r="G19" s="35"/>
      <c r="H19" s="35"/>
      <c r="I19" s="120" t="s">
        <v>28</v>
      </c>
      <c r="J19" s="111" t="s">
        <v>29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0" t="s">
        <v>30</v>
      </c>
      <c r="E21" s="35"/>
      <c r="F21" s="35"/>
      <c r="G21" s="35"/>
      <c r="H21" s="35"/>
      <c r="I21" s="120" t="s">
        <v>25</v>
      </c>
      <c r="J21" s="31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24" t="str">
        <f>'Rekapitulace stavby'!E14</f>
        <v>Vyplň údaj</v>
      </c>
      <c r="F22" s="325"/>
      <c r="G22" s="325"/>
      <c r="H22" s="325"/>
      <c r="I22" s="120" t="s">
        <v>28</v>
      </c>
      <c r="J22" s="31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0" t="s">
        <v>32</v>
      </c>
      <c r="E24" s="35"/>
      <c r="F24" s="35"/>
      <c r="G24" s="35"/>
      <c r="H24" s="35"/>
      <c r="I24" s="120" t="s">
        <v>25</v>
      </c>
      <c r="J24" s="111" t="str">
        <f>IF('Rekapitulace stavby'!AN16="","",'Rekapitulace stavby'!AN16)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1" t="str">
        <f>IF('Rekapitulace stavby'!E17="","",'Rekapitulace stavby'!E17)</f>
        <v xml:space="preserve"> </v>
      </c>
      <c r="F25" s="35"/>
      <c r="G25" s="35"/>
      <c r="H25" s="35"/>
      <c r="I25" s="120" t="s">
        <v>28</v>
      </c>
      <c r="J25" s="111" t="str">
        <f>IF('Rekapitulace stavby'!AN17="","",'Rekapitulace stavby'!AN17)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0" t="s">
        <v>34</v>
      </c>
      <c r="E27" s="35"/>
      <c r="F27" s="35"/>
      <c r="G27" s="35"/>
      <c r="H27" s="35"/>
      <c r="I27" s="120" t="s">
        <v>25</v>
      </c>
      <c r="J27" s="111" t="str">
        <f>IF('Rekapitulace stavby'!AN19="","",'Rekapitulace stavby'!AN19)</f>
        <v/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1" t="str">
        <f>IF('Rekapitulace stavby'!E20="","",'Rekapitulace stavby'!E20)</f>
        <v xml:space="preserve"> </v>
      </c>
      <c r="F28" s="35"/>
      <c r="G28" s="35"/>
      <c r="H28" s="35"/>
      <c r="I28" s="120" t="s">
        <v>28</v>
      </c>
      <c r="J28" s="111" t="str">
        <f>IF('Rekapitulace stavby'!AN20="","",'Rekapitulace stavby'!AN20)</f>
        <v/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2"/>
      <c r="B31" s="123"/>
      <c r="C31" s="122"/>
      <c r="D31" s="122"/>
      <c r="E31" s="326" t="s">
        <v>1</v>
      </c>
      <c r="F31" s="326"/>
      <c r="G31" s="326"/>
      <c r="H31" s="326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6" t="s">
        <v>36</v>
      </c>
      <c r="E34" s="35"/>
      <c r="F34" s="35"/>
      <c r="G34" s="35"/>
      <c r="H34" s="35"/>
      <c r="I34" s="35"/>
      <c r="J34" s="127">
        <f>ROUND(J134,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5"/>
      <c r="E35" s="125"/>
      <c r="F35" s="125"/>
      <c r="G35" s="125"/>
      <c r="H35" s="125"/>
      <c r="I35" s="125"/>
      <c r="J35" s="125"/>
      <c r="K35" s="12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8" t="s">
        <v>38</v>
      </c>
      <c r="G36" s="35"/>
      <c r="H36" s="35"/>
      <c r="I36" s="128" t="s">
        <v>37</v>
      </c>
      <c r="J36" s="128" t="s">
        <v>39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9" t="s">
        <v>40</v>
      </c>
      <c r="E37" s="120" t="s">
        <v>41</v>
      </c>
      <c r="F37" s="130">
        <f>ROUND((SUM(BE134:BE208)),  2)</f>
        <v>0</v>
      </c>
      <c r="G37" s="35"/>
      <c r="H37" s="35"/>
      <c r="I37" s="131">
        <v>0.21</v>
      </c>
      <c r="J37" s="130">
        <f>ROUND(((SUM(BE134:BE208))*I37),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0" t="s">
        <v>42</v>
      </c>
      <c r="F38" s="130">
        <f>ROUND((SUM(BF134:BF208)),  2)</f>
        <v>0</v>
      </c>
      <c r="G38" s="35"/>
      <c r="H38" s="35"/>
      <c r="I38" s="131">
        <v>0.15</v>
      </c>
      <c r="J38" s="130">
        <f>ROUND(((SUM(BF134:BF208))*I38),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43</v>
      </c>
      <c r="F39" s="130">
        <f>ROUND((SUM(BG134:BG208)),  2)</f>
        <v>0</v>
      </c>
      <c r="G39" s="35"/>
      <c r="H39" s="35"/>
      <c r="I39" s="131">
        <v>0.21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20" t="s">
        <v>44</v>
      </c>
      <c r="F40" s="130">
        <f>ROUND((SUM(BH134:BH208)),  2)</f>
        <v>0</v>
      </c>
      <c r="G40" s="35"/>
      <c r="H40" s="35"/>
      <c r="I40" s="131">
        <v>0.15</v>
      </c>
      <c r="J40" s="130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0" t="s">
        <v>45</v>
      </c>
      <c r="F41" s="130">
        <f>ROUND((SUM(BI134:BI208)),  2)</f>
        <v>0</v>
      </c>
      <c r="G41" s="35"/>
      <c r="H41" s="35"/>
      <c r="I41" s="131">
        <v>0</v>
      </c>
      <c r="J41" s="130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2"/>
      <c r="D43" s="133" t="s">
        <v>46</v>
      </c>
      <c r="E43" s="134"/>
      <c r="F43" s="134"/>
      <c r="G43" s="135" t="s">
        <v>47</v>
      </c>
      <c r="H43" s="136" t="s">
        <v>48</v>
      </c>
      <c r="I43" s="134"/>
      <c r="J43" s="137">
        <f>SUM(J34:J41)</f>
        <v>0</v>
      </c>
      <c r="K43" s="138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18" t="str">
        <f>E7</f>
        <v>Blansko SEE  oprava</v>
      </c>
      <c r="F85" s="319"/>
      <c r="G85" s="319"/>
      <c r="H85" s="319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18" t="s">
        <v>224</v>
      </c>
      <c r="F87" s="304"/>
      <c r="G87" s="304"/>
      <c r="H87" s="304"/>
      <c r="I87" s="23"/>
      <c r="J87" s="23"/>
      <c r="K87" s="23"/>
      <c r="L87" s="21"/>
    </row>
    <row r="88" spans="1:31" s="1" customFormat="1" ht="12" customHeight="1">
      <c r="B88" s="22"/>
      <c r="C88" s="30" t="s">
        <v>125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27" t="s">
        <v>225</v>
      </c>
      <c r="F89" s="317"/>
      <c r="G89" s="317"/>
      <c r="H89" s="317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226</v>
      </c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312" t="str">
        <f>E13</f>
        <v>05 - Chlazení</v>
      </c>
      <c r="F91" s="317"/>
      <c r="G91" s="317"/>
      <c r="H91" s="317"/>
      <c r="I91" s="37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 xml:space="preserve"> </v>
      </c>
      <c r="G93" s="37"/>
      <c r="H93" s="37"/>
      <c r="I93" s="30" t="s">
        <v>22</v>
      </c>
      <c r="J93" s="67" t="str">
        <f>IF(J16="","",J16)</f>
        <v>31. 5. 2022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>Správa železnic, státní organizace</v>
      </c>
      <c r="G95" s="37"/>
      <c r="H95" s="37"/>
      <c r="I95" s="30" t="s">
        <v>32</v>
      </c>
      <c r="J95" s="33" t="str">
        <f>E25</f>
        <v xml:space="preserve"> 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30</v>
      </c>
      <c r="D96" s="37"/>
      <c r="E96" s="37"/>
      <c r="F96" s="28" t="str">
        <f>IF(E22="","",E22)</f>
        <v>Vyplň údaj</v>
      </c>
      <c r="G96" s="37"/>
      <c r="H96" s="37"/>
      <c r="I96" s="30" t="s">
        <v>34</v>
      </c>
      <c r="J96" s="33" t="str">
        <f>E28</f>
        <v xml:space="preserve"> 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0" t="s">
        <v>128</v>
      </c>
      <c r="D98" s="151"/>
      <c r="E98" s="151"/>
      <c r="F98" s="151"/>
      <c r="G98" s="151"/>
      <c r="H98" s="151"/>
      <c r="I98" s="151"/>
      <c r="J98" s="152" t="s">
        <v>129</v>
      </c>
      <c r="K98" s="151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3" t="s">
        <v>130</v>
      </c>
      <c r="D100" s="37"/>
      <c r="E100" s="37"/>
      <c r="F100" s="37"/>
      <c r="G100" s="37"/>
      <c r="H100" s="37"/>
      <c r="I100" s="37"/>
      <c r="J100" s="85">
        <f>J134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131</v>
      </c>
    </row>
    <row r="101" spans="1:47" s="9" customFormat="1" ht="24.95" customHeight="1">
      <c r="B101" s="154"/>
      <c r="C101" s="155"/>
      <c r="D101" s="156" t="s">
        <v>132</v>
      </c>
      <c r="E101" s="157"/>
      <c r="F101" s="157"/>
      <c r="G101" s="157"/>
      <c r="H101" s="157"/>
      <c r="I101" s="157"/>
      <c r="J101" s="158">
        <f>J135</f>
        <v>0</v>
      </c>
      <c r="K101" s="155"/>
      <c r="L101" s="159"/>
    </row>
    <row r="102" spans="1:47" s="10" customFormat="1" ht="19.899999999999999" customHeight="1">
      <c r="B102" s="160"/>
      <c r="C102" s="105"/>
      <c r="D102" s="161" t="s">
        <v>134</v>
      </c>
      <c r="E102" s="162"/>
      <c r="F102" s="162"/>
      <c r="G102" s="162"/>
      <c r="H102" s="162"/>
      <c r="I102" s="162"/>
      <c r="J102" s="163">
        <f>J136</f>
        <v>0</v>
      </c>
      <c r="K102" s="105"/>
      <c r="L102" s="164"/>
    </row>
    <row r="103" spans="1:47" s="9" customFormat="1" ht="24.95" customHeight="1">
      <c r="B103" s="154"/>
      <c r="C103" s="155"/>
      <c r="D103" s="156" t="s">
        <v>238</v>
      </c>
      <c r="E103" s="157"/>
      <c r="F103" s="157"/>
      <c r="G103" s="157"/>
      <c r="H103" s="157"/>
      <c r="I103" s="157"/>
      <c r="J103" s="158">
        <f>J139</f>
        <v>0</v>
      </c>
      <c r="K103" s="155"/>
      <c r="L103" s="159"/>
    </row>
    <row r="104" spans="1:47" s="10" customFormat="1" ht="19.899999999999999" customHeight="1">
      <c r="B104" s="160"/>
      <c r="C104" s="105"/>
      <c r="D104" s="161" t="s">
        <v>2727</v>
      </c>
      <c r="E104" s="162"/>
      <c r="F104" s="162"/>
      <c r="G104" s="162"/>
      <c r="H104" s="162"/>
      <c r="I104" s="162"/>
      <c r="J104" s="163">
        <f>J140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2728</v>
      </c>
      <c r="E105" s="162"/>
      <c r="F105" s="162"/>
      <c r="G105" s="162"/>
      <c r="H105" s="162"/>
      <c r="I105" s="162"/>
      <c r="J105" s="163">
        <f>J149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2729</v>
      </c>
      <c r="E106" s="162"/>
      <c r="F106" s="162"/>
      <c r="G106" s="162"/>
      <c r="H106" s="162"/>
      <c r="I106" s="162"/>
      <c r="J106" s="163">
        <f>J160</f>
        <v>0</v>
      </c>
      <c r="K106" s="105"/>
      <c r="L106" s="164"/>
    </row>
    <row r="107" spans="1:47" s="10" customFormat="1" ht="19.899999999999999" customHeight="1">
      <c r="B107" s="160"/>
      <c r="C107" s="105"/>
      <c r="D107" s="161" t="s">
        <v>245</v>
      </c>
      <c r="E107" s="162"/>
      <c r="F107" s="162"/>
      <c r="G107" s="162"/>
      <c r="H107" s="162"/>
      <c r="I107" s="162"/>
      <c r="J107" s="163">
        <f>J195</f>
        <v>0</v>
      </c>
      <c r="K107" s="105"/>
      <c r="L107" s="164"/>
    </row>
    <row r="108" spans="1:47" s="9" customFormat="1" ht="24.95" customHeight="1">
      <c r="B108" s="154"/>
      <c r="C108" s="155"/>
      <c r="D108" s="156" t="s">
        <v>253</v>
      </c>
      <c r="E108" s="157"/>
      <c r="F108" s="157"/>
      <c r="G108" s="157"/>
      <c r="H108" s="157"/>
      <c r="I108" s="157"/>
      <c r="J108" s="158">
        <f>J200</f>
        <v>0</v>
      </c>
      <c r="K108" s="155"/>
      <c r="L108" s="159"/>
    </row>
    <row r="109" spans="1:47" s="10" customFormat="1" ht="19.899999999999999" customHeight="1">
      <c r="B109" s="160"/>
      <c r="C109" s="105"/>
      <c r="D109" s="161" t="s">
        <v>2730</v>
      </c>
      <c r="E109" s="162"/>
      <c r="F109" s="162"/>
      <c r="G109" s="162"/>
      <c r="H109" s="162"/>
      <c r="I109" s="162"/>
      <c r="J109" s="163">
        <f>J201</f>
        <v>0</v>
      </c>
      <c r="K109" s="105"/>
      <c r="L109" s="164"/>
    </row>
    <row r="110" spans="1:47" s="9" customFormat="1" ht="24.95" customHeight="1">
      <c r="B110" s="154"/>
      <c r="C110" s="155"/>
      <c r="D110" s="156" t="s">
        <v>197</v>
      </c>
      <c r="E110" s="157"/>
      <c r="F110" s="157"/>
      <c r="G110" s="157"/>
      <c r="H110" s="157"/>
      <c r="I110" s="157"/>
      <c r="J110" s="158">
        <f>J206</f>
        <v>0</v>
      </c>
      <c r="K110" s="155"/>
      <c r="L110" s="159"/>
    </row>
    <row r="111" spans="1:47" s="2" customFormat="1" ht="21.7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6.95" customHeight="1">
      <c r="A112" s="35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pans="1:31" s="2" customFormat="1" ht="6.95" customHeight="1">
      <c r="A116" s="35"/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24.95" customHeight="1">
      <c r="A117" s="35"/>
      <c r="B117" s="36"/>
      <c r="C117" s="24" t="s">
        <v>135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2" customHeight="1">
      <c r="A119" s="35"/>
      <c r="B119" s="36"/>
      <c r="C119" s="30" t="s">
        <v>16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6.5" customHeight="1">
      <c r="A120" s="35"/>
      <c r="B120" s="36"/>
      <c r="C120" s="37"/>
      <c r="D120" s="37"/>
      <c r="E120" s="318" t="str">
        <f>E7</f>
        <v>Blansko SEE  oprava</v>
      </c>
      <c r="F120" s="319"/>
      <c r="G120" s="319"/>
      <c r="H120" s="319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1" customFormat="1" ht="12" customHeight="1">
      <c r="B121" s="22"/>
      <c r="C121" s="30" t="s">
        <v>123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pans="1:31" s="1" customFormat="1" ht="16.5" customHeight="1">
      <c r="B122" s="22"/>
      <c r="C122" s="23"/>
      <c r="D122" s="23"/>
      <c r="E122" s="318" t="s">
        <v>224</v>
      </c>
      <c r="F122" s="304"/>
      <c r="G122" s="304"/>
      <c r="H122" s="304"/>
      <c r="I122" s="23"/>
      <c r="J122" s="23"/>
      <c r="K122" s="23"/>
      <c r="L122" s="21"/>
    </row>
    <row r="123" spans="1:31" s="1" customFormat="1" ht="12" customHeight="1">
      <c r="B123" s="22"/>
      <c r="C123" s="30" t="s">
        <v>125</v>
      </c>
      <c r="D123" s="23"/>
      <c r="E123" s="23"/>
      <c r="F123" s="23"/>
      <c r="G123" s="23"/>
      <c r="H123" s="23"/>
      <c r="I123" s="23"/>
      <c r="J123" s="23"/>
      <c r="K123" s="23"/>
      <c r="L123" s="21"/>
    </row>
    <row r="124" spans="1:31" s="2" customFormat="1" ht="16.5" customHeight="1">
      <c r="A124" s="35"/>
      <c r="B124" s="36"/>
      <c r="C124" s="37"/>
      <c r="D124" s="37"/>
      <c r="E124" s="327" t="s">
        <v>225</v>
      </c>
      <c r="F124" s="317"/>
      <c r="G124" s="317"/>
      <c r="H124" s="31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30" t="s">
        <v>226</v>
      </c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6.5" customHeight="1">
      <c r="A126" s="35"/>
      <c r="B126" s="36"/>
      <c r="C126" s="37"/>
      <c r="D126" s="37"/>
      <c r="E126" s="312" t="str">
        <f>E13</f>
        <v>05 - Chlazení</v>
      </c>
      <c r="F126" s="317"/>
      <c r="G126" s="317"/>
      <c r="H126" s="31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6.9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2" customHeight="1">
      <c r="A128" s="35"/>
      <c r="B128" s="36"/>
      <c r="C128" s="30" t="s">
        <v>20</v>
      </c>
      <c r="D128" s="37"/>
      <c r="E128" s="37"/>
      <c r="F128" s="28" t="str">
        <f>F16</f>
        <v xml:space="preserve"> </v>
      </c>
      <c r="G128" s="37"/>
      <c r="H128" s="37"/>
      <c r="I128" s="30" t="s">
        <v>22</v>
      </c>
      <c r="J128" s="67" t="str">
        <f>IF(J16="","",J16)</f>
        <v>31. 5. 2022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6.9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5.2" customHeight="1">
      <c r="A130" s="35"/>
      <c r="B130" s="36"/>
      <c r="C130" s="30" t="s">
        <v>24</v>
      </c>
      <c r="D130" s="37"/>
      <c r="E130" s="37"/>
      <c r="F130" s="28" t="str">
        <f>E19</f>
        <v>Správa železnic, státní organizace</v>
      </c>
      <c r="G130" s="37"/>
      <c r="H130" s="37"/>
      <c r="I130" s="30" t="s">
        <v>32</v>
      </c>
      <c r="J130" s="33" t="str">
        <f>E25</f>
        <v xml:space="preserve"> </v>
      </c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5.2" customHeight="1">
      <c r="A131" s="35"/>
      <c r="B131" s="36"/>
      <c r="C131" s="30" t="s">
        <v>30</v>
      </c>
      <c r="D131" s="37"/>
      <c r="E131" s="37"/>
      <c r="F131" s="28" t="str">
        <f>IF(E22="","",E22)</f>
        <v>Vyplň údaj</v>
      </c>
      <c r="G131" s="37"/>
      <c r="H131" s="37"/>
      <c r="I131" s="30" t="s">
        <v>34</v>
      </c>
      <c r="J131" s="33" t="str">
        <f>E28</f>
        <v xml:space="preserve"> </v>
      </c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0.35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11" customFormat="1" ht="29.25" customHeight="1">
      <c r="A133" s="165"/>
      <c r="B133" s="166"/>
      <c r="C133" s="167" t="s">
        <v>136</v>
      </c>
      <c r="D133" s="168" t="s">
        <v>61</v>
      </c>
      <c r="E133" s="168" t="s">
        <v>57</v>
      </c>
      <c r="F133" s="168" t="s">
        <v>58</v>
      </c>
      <c r="G133" s="168" t="s">
        <v>137</v>
      </c>
      <c r="H133" s="168" t="s">
        <v>138</v>
      </c>
      <c r="I133" s="168" t="s">
        <v>139</v>
      </c>
      <c r="J133" s="168" t="s">
        <v>129</v>
      </c>
      <c r="K133" s="169" t="s">
        <v>140</v>
      </c>
      <c r="L133" s="170"/>
      <c r="M133" s="76" t="s">
        <v>1</v>
      </c>
      <c r="N133" s="77" t="s">
        <v>40</v>
      </c>
      <c r="O133" s="77" t="s">
        <v>141</v>
      </c>
      <c r="P133" s="77" t="s">
        <v>142</v>
      </c>
      <c r="Q133" s="77" t="s">
        <v>143</v>
      </c>
      <c r="R133" s="77" t="s">
        <v>144</v>
      </c>
      <c r="S133" s="77" t="s">
        <v>145</v>
      </c>
      <c r="T133" s="78" t="s">
        <v>146</v>
      </c>
      <c r="U133" s="165"/>
      <c r="V133" s="165"/>
      <c r="W133" s="165"/>
      <c r="X133" s="165"/>
      <c r="Y133" s="165"/>
      <c r="Z133" s="165"/>
      <c r="AA133" s="165"/>
      <c r="AB133" s="165"/>
      <c r="AC133" s="165"/>
      <c r="AD133" s="165"/>
      <c r="AE133" s="165"/>
    </row>
    <row r="134" spans="1:65" s="2" customFormat="1" ht="22.9" customHeight="1">
      <c r="A134" s="35"/>
      <c r="B134" s="36"/>
      <c r="C134" s="83" t="s">
        <v>147</v>
      </c>
      <c r="D134" s="37"/>
      <c r="E134" s="37"/>
      <c r="F134" s="37"/>
      <c r="G134" s="37"/>
      <c r="H134" s="37"/>
      <c r="I134" s="37"/>
      <c r="J134" s="171">
        <f>BK134</f>
        <v>0</v>
      </c>
      <c r="K134" s="37"/>
      <c r="L134" s="40"/>
      <c r="M134" s="79"/>
      <c r="N134" s="172"/>
      <c r="O134" s="80"/>
      <c r="P134" s="173">
        <f>P135+P139+P200+P206</f>
        <v>0</v>
      </c>
      <c r="Q134" s="80"/>
      <c r="R134" s="173">
        <f>R135+R139+R200+R206</f>
        <v>0.15242600000000001</v>
      </c>
      <c r="S134" s="80"/>
      <c r="T134" s="174">
        <f>T135+T139+T200+T206</f>
        <v>4.2000000000000003E-2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75</v>
      </c>
      <c r="AU134" s="18" t="s">
        <v>131</v>
      </c>
      <c r="BK134" s="175">
        <f>BK135+BK139+BK200+BK206</f>
        <v>0</v>
      </c>
    </row>
    <row r="135" spans="1:65" s="12" customFormat="1" ht="25.9" customHeight="1">
      <c r="B135" s="176"/>
      <c r="C135" s="177"/>
      <c r="D135" s="178" t="s">
        <v>75</v>
      </c>
      <c r="E135" s="179" t="s">
        <v>148</v>
      </c>
      <c r="F135" s="179" t="s">
        <v>149</v>
      </c>
      <c r="G135" s="177"/>
      <c r="H135" s="177"/>
      <c r="I135" s="180"/>
      <c r="J135" s="181">
        <f>BK135</f>
        <v>0</v>
      </c>
      <c r="K135" s="177"/>
      <c r="L135" s="182"/>
      <c r="M135" s="183"/>
      <c r="N135" s="184"/>
      <c r="O135" s="184"/>
      <c r="P135" s="185">
        <f>P136</f>
        <v>0</v>
      </c>
      <c r="Q135" s="184"/>
      <c r="R135" s="185">
        <f>R136</f>
        <v>0</v>
      </c>
      <c r="S135" s="184"/>
      <c r="T135" s="186">
        <f>T136</f>
        <v>0</v>
      </c>
      <c r="AR135" s="187" t="s">
        <v>83</v>
      </c>
      <c r="AT135" s="188" t="s">
        <v>75</v>
      </c>
      <c r="AU135" s="188" t="s">
        <v>76</v>
      </c>
      <c r="AY135" s="187" t="s">
        <v>150</v>
      </c>
      <c r="BK135" s="189">
        <f>BK136</f>
        <v>0</v>
      </c>
    </row>
    <row r="136" spans="1:65" s="12" customFormat="1" ht="22.9" customHeight="1">
      <c r="B136" s="176"/>
      <c r="C136" s="177"/>
      <c r="D136" s="178" t="s">
        <v>75</v>
      </c>
      <c r="E136" s="190" t="s">
        <v>175</v>
      </c>
      <c r="F136" s="190" t="s">
        <v>176</v>
      </c>
      <c r="G136" s="177"/>
      <c r="H136" s="177"/>
      <c r="I136" s="180"/>
      <c r="J136" s="191">
        <f>BK136</f>
        <v>0</v>
      </c>
      <c r="K136" s="177"/>
      <c r="L136" s="182"/>
      <c r="M136" s="183"/>
      <c r="N136" s="184"/>
      <c r="O136" s="184"/>
      <c r="P136" s="185">
        <f>SUM(P137:P138)</f>
        <v>0</v>
      </c>
      <c r="Q136" s="184"/>
      <c r="R136" s="185">
        <f>SUM(R137:R138)</f>
        <v>0</v>
      </c>
      <c r="S136" s="184"/>
      <c r="T136" s="186">
        <f>SUM(T137:T138)</f>
        <v>0</v>
      </c>
      <c r="AR136" s="187" t="s">
        <v>83</v>
      </c>
      <c r="AT136" s="188" t="s">
        <v>75</v>
      </c>
      <c r="AU136" s="188" t="s">
        <v>83</v>
      </c>
      <c r="AY136" s="187" t="s">
        <v>150</v>
      </c>
      <c r="BK136" s="189">
        <f>SUM(BK137:BK138)</f>
        <v>0</v>
      </c>
    </row>
    <row r="137" spans="1:65" s="2" customFormat="1" ht="33" customHeight="1">
      <c r="A137" s="35"/>
      <c r="B137" s="36"/>
      <c r="C137" s="192" t="s">
        <v>83</v>
      </c>
      <c r="D137" s="192" t="s">
        <v>152</v>
      </c>
      <c r="E137" s="193" t="s">
        <v>778</v>
      </c>
      <c r="F137" s="194" t="s">
        <v>2049</v>
      </c>
      <c r="G137" s="195" t="s">
        <v>171</v>
      </c>
      <c r="H137" s="196">
        <v>4.2000000000000003E-2</v>
      </c>
      <c r="I137" s="197"/>
      <c r="J137" s="198">
        <f>ROUND(I137*H137,2)</f>
        <v>0</v>
      </c>
      <c r="K137" s="194" t="s">
        <v>156</v>
      </c>
      <c r="L137" s="40"/>
      <c r="M137" s="199" t="s">
        <v>1</v>
      </c>
      <c r="N137" s="200" t="s">
        <v>41</v>
      </c>
      <c r="O137" s="72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3" t="s">
        <v>157</v>
      </c>
      <c r="AT137" s="203" t="s">
        <v>152</v>
      </c>
      <c r="AU137" s="203" t="s">
        <v>85</v>
      </c>
      <c r="AY137" s="18" t="s">
        <v>150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8" t="s">
        <v>83</v>
      </c>
      <c r="BK137" s="204">
        <f>ROUND(I137*H137,2)</f>
        <v>0</v>
      </c>
      <c r="BL137" s="18" t="s">
        <v>157</v>
      </c>
      <c r="BM137" s="203" t="s">
        <v>2731</v>
      </c>
    </row>
    <row r="138" spans="1:65" s="2" customFormat="1" ht="29.25">
      <c r="A138" s="35"/>
      <c r="B138" s="36"/>
      <c r="C138" s="37"/>
      <c r="D138" s="205" t="s">
        <v>159</v>
      </c>
      <c r="E138" s="37"/>
      <c r="F138" s="206" t="s">
        <v>781</v>
      </c>
      <c r="G138" s="37"/>
      <c r="H138" s="37"/>
      <c r="I138" s="207"/>
      <c r="J138" s="37"/>
      <c r="K138" s="37"/>
      <c r="L138" s="40"/>
      <c r="M138" s="208"/>
      <c r="N138" s="209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159</v>
      </c>
      <c r="AU138" s="18" t="s">
        <v>85</v>
      </c>
    </row>
    <row r="139" spans="1:65" s="12" customFormat="1" ht="25.9" customHeight="1">
      <c r="B139" s="176"/>
      <c r="C139" s="177"/>
      <c r="D139" s="178" t="s">
        <v>75</v>
      </c>
      <c r="E139" s="179" t="s">
        <v>789</v>
      </c>
      <c r="F139" s="179" t="s">
        <v>790</v>
      </c>
      <c r="G139" s="177"/>
      <c r="H139" s="177"/>
      <c r="I139" s="180"/>
      <c r="J139" s="181">
        <f>BK139</f>
        <v>0</v>
      </c>
      <c r="K139" s="177"/>
      <c r="L139" s="182"/>
      <c r="M139" s="183"/>
      <c r="N139" s="184"/>
      <c r="O139" s="184"/>
      <c r="P139" s="185">
        <f>P140+P149+P160+P195</f>
        <v>0</v>
      </c>
      <c r="Q139" s="184"/>
      <c r="R139" s="185">
        <f>R140+R149+R160+R195</f>
        <v>0.15242600000000001</v>
      </c>
      <c r="S139" s="184"/>
      <c r="T139" s="186">
        <f>T140+T149+T160+T195</f>
        <v>4.2000000000000003E-2</v>
      </c>
      <c r="AR139" s="187" t="s">
        <v>85</v>
      </c>
      <c r="AT139" s="188" t="s">
        <v>75</v>
      </c>
      <c r="AU139" s="188" t="s">
        <v>76</v>
      </c>
      <c r="AY139" s="187" t="s">
        <v>150</v>
      </c>
      <c r="BK139" s="189">
        <f>BK140+BK149+BK160+BK195</f>
        <v>0</v>
      </c>
    </row>
    <row r="140" spans="1:65" s="12" customFormat="1" ht="22.9" customHeight="1">
      <c r="B140" s="176"/>
      <c r="C140" s="177"/>
      <c r="D140" s="178" t="s">
        <v>75</v>
      </c>
      <c r="E140" s="190" t="s">
        <v>2732</v>
      </c>
      <c r="F140" s="190" t="s">
        <v>2733</v>
      </c>
      <c r="G140" s="177"/>
      <c r="H140" s="177"/>
      <c r="I140" s="180"/>
      <c r="J140" s="191">
        <f>BK140</f>
        <v>0</v>
      </c>
      <c r="K140" s="177"/>
      <c r="L140" s="182"/>
      <c r="M140" s="183"/>
      <c r="N140" s="184"/>
      <c r="O140" s="184"/>
      <c r="P140" s="185">
        <f>SUM(P141:P148)</f>
        <v>0</v>
      </c>
      <c r="Q140" s="184"/>
      <c r="R140" s="185">
        <f>SUM(R141:R148)</f>
        <v>1.3100000000000002E-3</v>
      </c>
      <c r="S140" s="184"/>
      <c r="T140" s="186">
        <f>SUM(T141:T148)</f>
        <v>0</v>
      </c>
      <c r="AR140" s="187" t="s">
        <v>85</v>
      </c>
      <c r="AT140" s="188" t="s">
        <v>75</v>
      </c>
      <c r="AU140" s="188" t="s">
        <v>83</v>
      </c>
      <c r="AY140" s="187" t="s">
        <v>150</v>
      </c>
      <c r="BK140" s="189">
        <f>SUM(BK141:BK148)</f>
        <v>0</v>
      </c>
    </row>
    <row r="141" spans="1:65" s="2" customFormat="1" ht="24.2" customHeight="1">
      <c r="A141" s="35"/>
      <c r="B141" s="36"/>
      <c r="C141" s="192" t="s">
        <v>85</v>
      </c>
      <c r="D141" s="192" t="s">
        <v>152</v>
      </c>
      <c r="E141" s="193" t="s">
        <v>2734</v>
      </c>
      <c r="F141" s="194" t="s">
        <v>2735</v>
      </c>
      <c r="G141" s="195" t="s">
        <v>2156</v>
      </c>
      <c r="H141" s="196">
        <v>1</v>
      </c>
      <c r="I141" s="197"/>
      <c r="J141" s="198">
        <f>ROUND(I141*H141,2)</f>
        <v>0</v>
      </c>
      <c r="K141" s="194" t="s">
        <v>156</v>
      </c>
      <c r="L141" s="40"/>
      <c r="M141" s="199" t="s">
        <v>1</v>
      </c>
      <c r="N141" s="200" t="s">
        <v>41</v>
      </c>
      <c r="O141" s="72"/>
      <c r="P141" s="201">
        <f>O141*H141</f>
        <v>0</v>
      </c>
      <c r="Q141" s="201">
        <v>3.0000000000000001E-5</v>
      </c>
      <c r="R141" s="201">
        <f>Q141*H141</f>
        <v>3.0000000000000001E-5</v>
      </c>
      <c r="S141" s="201">
        <v>0</v>
      </c>
      <c r="T141" s="20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3" t="s">
        <v>350</v>
      </c>
      <c r="AT141" s="203" t="s">
        <v>152</v>
      </c>
      <c r="AU141" s="203" t="s">
        <v>85</v>
      </c>
      <c r="AY141" s="18" t="s">
        <v>150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8" t="s">
        <v>83</v>
      </c>
      <c r="BK141" s="204">
        <f>ROUND(I141*H141,2)</f>
        <v>0</v>
      </c>
      <c r="BL141" s="18" t="s">
        <v>350</v>
      </c>
      <c r="BM141" s="203" t="s">
        <v>2736</v>
      </c>
    </row>
    <row r="142" spans="1:65" s="2" customFormat="1" ht="19.5">
      <c r="A142" s="35"/>
      <c r="B142" s="36"/>
      <c r="C142" s="37"/>
      <c r="D142" s="205" t="s">
        <v>159</v>
      </c>
      <c r="E142" s="37"/>
      <c r="F142" s="206" t="s">
        <v>2737</v>
      </c>
      <c r="G142" s="37"/>
      <c r="H142" s="37"/>
      <c r="I142" s="207"/>
      <c r="J142" s="37"/>
      <c r="K142" s="37"/>
      <c r="L142" s="40"/>
      <c r="M142" s="208"/>
      <c r="N142" s="209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159</v>
      </c>
      <c r="AU142" s="18" t="s">
        <v>85</v>
      </c>
    </row>
    <row r="143" spans="1:65" s="2" customFormat="1" ht="16.5" customHeight="1">
      <c r="A143" s="35"/>
      <c r="B143" s="36"/>
      <c r="C143" s="246" t="s">
        <v>102</v>
      </c>
      <c r="D143" s="246" t="s">
        <v>289</v>
      </c>
      <c r="E143" s="247" t="s">
        <v>2738</v>
      </c>
      <c r="F143" s="248" t="s">
        <v>2739</v>
      </c>
      <c r="G143" s="249" t="s">
        <v>490</v>
      </c>
      <c r="H143" s="250">
        <v>1</v>
      </c>
      <c r="I143" s="251"/>
      <c r="J143" s="252">
        <f>ROUND(I143*H143,2)</f>
        <v>0</v>
      </c>
      <c r="K143" s="248" t="s">
        <v>156</v>
      </c>
      <c r="L143" s="253"/>
      <c r="M143" s="254" t="s">
        <v>1</v>
      </c>
      <c r="N143" s="255" t="s">
        <v>41</v>
      </c>
      <c r="O143" s="72"/>
      <c r="P143" s="201">
        <f>O143*H143</f>
        <v>0</v>
      </c>
      <c r="Q143" s="201">
        <v>1.2800000000000001E-3</v>
      </c>
      <c r="R143" s="201">
        <f>Q143*H143</f>
        <v>1.2800000000000001E-3</v>
      </c>
      <c r="S143" s="201">
        <v>0</v>
      </c>
      <c r="T143" s="20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3" t="s">
        <v>475</v>
      </c>
      <c r="AT143" s="203" t="s">
        <v>289</v>
      </c>
      <c r="AU143" s="203" t="s">
        <v>85</v>
      </c>
      <c r="AY143" s="18" t="s">
        <v>150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8" t="s">
        <v>83</v>
      </c>
      <c r="BK143" s="204">
        <f>ROUND(I143*H143,2)</f>
        <v>0</v>
      </c>
      <c r="BL143" s="18" t="s">
        <v>350</v>
      </c>
      <c r="BM143" s="203" t="s">
        <v>2740</v>
      </c>
    </row>
    <row r="144" spans="1:65" s="2" customFormat="1">
      <c r="A144" s="35"/>
      <c r="B144" s="36"/>
      <c r="C144" s="37"/>
      <c r="D144" s="205" t="s">
        <v>159</v>
      </c>
      <c r="E144" s="37"/>
      <c r="F144" s="206" t="s">
        <v>2739</v>
      </c>
      <c r="G144" s="37"/>
      <c r="H144" s="37"/>
      <c r="I144" s="207"/>
      <c r="J144" s="37"/>
      <c r="K144" s="37"/>
      <c r="L144" s="40"/>
      <c r="M144" s="208"/>
      <c r="N144" s="209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159</v>
      </c>
      <c r="AU144" s="18" t="s">
        <v>85</v>
      </c>
    </row>
    <row r="145" spans="1:65" s="2" customFormat="1" ht="24.2" customHeight="1">
      <c r="A145" s="35"/>
      <c r="B145" s="36"/>
      <c r="C145" s="192" t="s">
        <v>157</v>
      </c>
      <c r="D145" s="192" t="s">
        <v>152</v>
      </c>
      <c r="E145" s="193" t="s">
        <v>2741</v>
      </c>
      <c r="F145" s="194" t="s">
        <v>2742</v>
      </c>
      <c r="G145" s="195" t="s">
        <v>171</v>
      </c>
      <c r="H145" s="196">
        <v>1E-3</v>
      </c>
      <c r="I145" s="197"/>
      <c r="J145" s="198">
        <f>ROUND(I145*H145,2)</f>
        <v>0</v>
      </c>
      <c r="K145" s="194" t="s">
        <v>156</v>
      </c>
      <c r="L145" s="40"/>
      <c r="M145" s="199" t="s">
        <v>1</v>
      </c>
      <c r="N145" s="200" t="s">
        <v>41</v>
      </c>
      <c r="O145" s="72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3" t="s">
        <v>350</v>
      </c>
      <c r="AT145" s="203" t="s">
        <v>152</v>
      </c>
      <c r="AU145" s="203" t="s">
        <v>85</v>
      </c>
      <c r="AY145" s="18" t="s">
        <v>150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8" t="s">
        <v>83</v>
      </c>
      <c r="BK145" s="204">
        <f>ROUND(I145*H145,2)</f>
        <v>0</v>
      </c>
      <c r="BL145" s="18" t="s">
        <v>350</v>
      </c>
      <c r="BM145" s="203" t="s">
        <v>2743</v>
      </c>
    </row>
    <row r="146" spans="1:65" s="2" customFormat="1" ht="29.25">
      <c r="A146" s="35"/>
      <c r="B146" s="36"/>
      <c r="C146" s="37"/>
      <c r="D146" s="205" t="s">
        <v>159</v>
      </c>
      <c r="E146" s="37"/>
      <c r="F146" s="206" t="s">
        <v>2744</v>
      </c>
      <c r="G146" s="37"/>
      <c r="H146" s="37"/>
      <c r="I146" s="207"/>
      <c r="J146" s="37"/>
      <c r="K146" s="37"/>
      <c r="L146" s="40"/>
      <c r="M146" s="208"/>
      <c r="N146" s="209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159</v>
      </c>
      <c r="AU146" s="18" t="s">
        <v>85</v>
      </c>
    </row>
    <row r="147" spans="1:65" s="2" customFormat="1" ht="24.2" customHeight="1">
      <c r="A147" s="35"/>
      <c r="B147" s="36"/>
      <c r="C147" s="192" t="s">
        <v>185</v>
      </c>
      <c r="D147" s="192" t="s">
        <v>152</v>
      </c>
      <c r="E147" s="193" t="s">
        <v>2745</v>
      </c>
      <c r="F147" s="194" t="s">
        <v>2746</v>
      </c>
      <c r="G147" s="195" t="s">
        <v>171</v>
      </c>
      <c r="H147" s="196">
        <v>1E-3</v>
      </c>
      <c r="I147" s="197"/>
      <c r="J147" s="198">
        <f>ROUND(I147*H147,2)</f>
        <v>0</v>
      </c>
      <c r="K147" s="194" t="s">
        <v>156</v>
      </c>
      <c r="L147" s="40"/>
      <c r="M147" s="199" t="s">
        <v>1</v>
      </c>
      <c r="N147" s="200" t="s">
        <v>41</v>
      </c>
      <c r="O147" s="72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3" t="s">
        <v>350</v>
      </c>
      <c r="AT147" s="203" t="s">
        <v>152</v>
      </c>
      <c r="AU147" s="203" t="s">
        <v>85</v>
      </c>
      <c r="AY147" s="18" t="s">
        <v>150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8" t="s">
        <v>83</v>
      </c>
      <c r="BK147" s="204">
        <f>ROUND(I147*H147,2)</f>
        <v>0</v>
      </c>
      <c r="BL147" s="18" t="s">
        <v>350</v>
      </c>
      <c r="BM147" s="203" t="s">
        <v>2747</v>
      </c>
    </row>
    <row r="148" spans="1:65" s="2" customFormat="1" ht="29.25">
      <c r="A148" s="35"/>
      <c r="B148" s="36"/>
      <c r="C148" s="37"/>
      <c r="D148" s="205" t="s">
        <v>159</v>
      </c>
      <c r="E148" s="37"/>
      <c r="F148" s="206" t="s">
        <v>2748</v>
      </c>
      <c r="G148" s="37"/>
      <c r="H148" s="37"/>
      <c r="I148" s="207"/>
      <c r="J148" s="37"/>
      <c r="K148" s="37"/>
      <c r="L148" s="40"/>
      <c r="M148" s="208"/>
      <c r="N148" s="209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159</v>
      </c>
      <c r="AU148" s="18" t="s">
        <v>85</v>
      </c>
    </row>
    <row r="149" spans="1:65" s="12" customFormat="1" ht="22.9" customHeight="1">
      <c r="B149" s="176"/>
      <c r="C149" s="177"/>
      <c r="D149" s="178" t="s">
        <v>75</v>
      </c>
      <c r="E149" s="190" t="s">
        <v>2749</v>
      </c>
      <c r="F149" s="190" t="s">
        <v>2750</v>
      </c>
      <c r="G149" s="177"/>
      <c r="H149" s="177"/>
      <c r="I149" s="180"/>
      <c r="J149" s="191">
        <f>BK149</f>
        <v>0</v>
      </c>
      <c r="K149" s="177"/>
      <c r="L149" s="182"/>
      <c r="M149" s="183"/>
      <c r="N149" s="184"/>
      <c r="O149" s="184"/>
      <c r="P149" s="185">
        <f>SUM(P150:P159)</f>
        <v>0</v>
      </c>
      <c r="Q149" s="184"/>
      <c r="R149" s="185">
        <f>SUM(R150:R159)</f>
        <v>4.0249999999999999E-3</v>
      </c>
      <c r="S149" s="184"/>
      <c r="T149" s="186">
        <f>SUM(T150:T159)</f>
        <v>0</v>
      </c>
      <c r="AR149" s="187" t="s">
        <v>85</v>
      </c>
      <c r="AT149" s="188" t="s">
        <v>75</v>
      </c>
      <c r="AU149" s="188" t="s">
        <v>83</v>
      </c>
      <c r="AY149" s="187" t="s">
        <v>150</v>
      </c>
      <c r="BK149" s="189">
        <f>SUM(BK150:BK159)</f>
        <v>0</v>
      </c>
    </row>
    <row r="150" spans="1:65" s="2" customFormat="1" ht="24.2" customHeight="1">
      <c r="A150" s="35"/>
      <c r="B150" s="36"/>
      <c r="C150" s="192" t="s">
        <v>191</v>
      </c>
      <c r="D150" s="192" t="s">
        <v>152</v>
      </c>
      <c r="E150" s="193" t="s">
        <v>2751</v>
      </c>
      <c r="F150" s="194" t="s">
        <v>2752</v>
      </c>
      <c r="G150" s="195" t="s">
        <v>363</v>
      </c>
      <c r="H150" s="196">
        <v>25</v>
      </c>
      <c r="I150" s="197"/>
      <c r="J150" s="198">
        <f>ROUND(I150*H150,2)</f>
        <v>0</v>
      </c>
      <c r="K150" s="194" t="s">
        <v>156</v>
      </c>
      <c r="L150" s="40"/>
      <c r="M150" s="199" t="s">
        <v>1</v>
      </c>
      <c r="N150" s="200" t="s">
        <v>41</v>
      </c>
      <c r="O150" s="72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3" t="s">
        <v>350</v>
      </c>
      <c r="AT150" s="203" t="s">
        <v>152</v>
      </c>
      <c r="AU150" s="203" t="s">
        <v>85</v>
      </c>
      <c r="AY150" s="18" t="s">
        <v>150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8" t="s">
        <v>83</v>
      </c>
      <c r="BK150" s="204">
        <f>ROUND(I150*H150,2)</f>
        <v>0</v>
      </c>
      <c r="BL150" s="18" t="s">
        <v>350</v>
      </c>
      <c r="BM150" s="203" t="s">
        <v>2753</v>
      </c>
    </row>
    <row r="151" spans="1:65" s="2" customFormat="1" ht="29.25">
      <c r="A151" s="35"/>
      <c r="B151" s="36"/>
      <c r="C151" s="37"/>
      <c r="D151" s="205" t="s">
        <v>159</v>
      </c>
      <c r="E151" s="37"/>
      <c r="F151" s="206" t="s">
        <v>2754</v>
      </c>
      <c r="G151" s="37"/>
      <c r="H151" s="37"/>
      <c r="I151" s="207"/>
      <c r="J151" s="37"/>
      <c r="K151" s="37"/>
      <c r="L151" s="40"/>
      <c r="M151" s="208"/>
      <c r="N151" s="209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159</v>
      </c>
      <c r="AU151" s="18" t="s">
        <v>85</v>
      </c>
    </row>
    <row r="152" spans="1:65" s="2" customFormat="1" ht="33" customHeight="1">
      <c r="A152" s="35"/>
      <c r="B152" s="36"/>
      <c r="C152" s="246" t="s">
        <v>288</v>
      </c>
      <c r="D152" s="246" t="s">
        <v>289</v>
      </c>
      <c r="E152" s="247" t="s">
        <v>2755</v>
      </c>
      <c r="F152" s="248" t="s">
        <v>2756</v>
      </c>
      <c r="G152" s="249" t="s">
        <v>363</v>
      </c>
      <c r="H152" s="250">
        <v>28.75</v>
      </c>
      <c r="I152" s="251"/>
      <c r="J152" s="252">
        <f>ROUND(I152*H152,2)</f>
        <v>0</v>
      </c>
      <c r="K152" s="248" t="s">
        <v>156</v>
      </c>
      <c r="L152" s="253"/>
      <c r="M152" s="254" t="s">
        <v>1</v>
      </c>
      <c r="N152" s="255" t="s">
        <v>41</v>
      </c>
      <c r="O152" s="72"/>
      <c r="P152" s="201">
        <f>O152*H152</f>
        <v>0</v>
      </c>
      <c r="Q152" s="201">
        <v>1.3999999999999999E-4</v>
      </c>
      <c r="R152" s="201">
        <f>Q152*H152</f>
        <v>4.0249999999999999E-3</v>
      </c>
      <c r="S152" s="201">
        <v>0</v>
      </c>
      <c r="T152" s="20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3" t="s">
        <v>475</v>
      </c>
      <c r="AT152" s="203" t="s">
        <v>289</v>
      </c>
      <c r="AU152" s="203" t="s">
        <v>85</v>
      </c>
      <c r="AY152" s="18" t="s">
        <v>150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8" t="s">
        <v>83</v>
      </c>
      <c r="BK152" s="204">
        <f>ROUND(I152*H152,2)</f>
        <v>0</v>
      </c>
      <c r="BL152" s="18" t="s">
        <v>350</v>
      </c>
      <c r="BM152" s="203" t="s">
        <v>2757</v>
      </c>
    </row>
    <row r="153" spans="1:65" s="2" customFormat="1" ht="19.5">
      <c r="A153" s="35"/>
      <c r="B153" s="36"/>
      <c r="C153" s="37"/>
      <c r="D153" s="205" t="s">
        <v>159</v>
      </c>
      <c r="E153" s="37"/>
      <c r="F153" s="206" t="s">
        <v>2756</v>
      </c>
      <c r="G153" s="37"/>
      <c r="H153" s="37"/>
      <c r="I153" s="207"/>
      <c r="J153" s="37"/>
      <c r="K153" s="37"/>
      <c r="L153" s="40"/>
      <c r="M153" s="208"/>
      <c r="N153" s="209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159</v>
      </c>
      <c r="AU153" s="18" t="s">
        <v>85</v>
      </c>
    </row>
    <row r="154" spans="1:65" s="13" customFormat="1">
      <c r="B154" s="210"/>
      <c r="C154" s="211"/>
      <c r="D154" s="205" t="s">
        <v>161</v>
      </c>
      <c r="E154" s="212" t="s">
        <v>1</v>
      </c>
      <c r="F154" s="213" t="s">
        <v>2758</v>
      </c>
      <c r="G154" s="211"/>
      <c r="H154" s="214">
        <v>28.75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161</v>
      </c>
      <c r="AU154" s="220" t="s">
        <v>85</v>
      </c>
      <c r="AV154" s="13" t="s">
        <v>85</v>
      </c>
      <c r="AW154" s="13" t="s">
        <v>33</v>
      </c>
      <c r="AX154" s="13" t="s">
        <v>76</v>
      </c>
      <c r="AY154" s="220" t="s">
        <v>150</v>
      </c>
    </row>
    <row r="155" spans="1:65" s="14" customFormat="1">
      <c r="B155" s="221"/>
      <c r="C155" s="222"/>
      <c r="D155" s="205" t="s">
        <v>161</v>
      </c>
      <c r="E155" s="223" t="s">
        <v>1</v>
      </c>
      <c r="F155" s="224" t="s">
        <v>163</v>
      </c>
      <c r="G155" s="222"/>
      <c r="H155" s="225">
        <v>28.75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161</v>
      </c>
      <c r="AU155" s="231" t="s">
        <v>85</v>
      </c>
      <c r="AV155" s="14" t="s">
        <v>157</v>
      </c>
      <c r="AW155" s="14" t="s">
        <v>33</v>
      </c>
      <c r="AX155" s="14" t="s">
        <v>83</v>
      </c>
      <c r="AY155" s="231" t="s">
        <v>150</v>
      </c>
    </row>
    <row r="156" spans="1:65" s="2" customFormat="1" ht="24.2" customHeight="1">
      <c r="A156" s="35"/>
      <c r="B156" s="36"/>
      <c r="C156" s="192" t="s">
        <v>292</v>
      </c>
      <c r="D156" s="192" t="s">
        <v>152</v>
      </c>
      <c r="E156" s="193" t="s">
        <v>2759</v>
      </c>
      <c r="F156" s="194" t="s">
        <v>2760</v>
      </c>
      <c r="G156" s="195" t="s">
        <v>171</v>
      </c>
      <c r="H156" s="196">
        <v>4.0000000000000001E-3</v>
      </c>
      <c r="I156" s="197"/>
      <c r="J156" s="198">
        <f>ROUND(I156*H156,2)</f>
        <v>0</v>
      </c>
      <c r="K156" s="194" t="s">
        <v>156</v>
      </c>
      <c r="L156" s="40"/>
      <c r="M156" s="199" t="s">
        <v>1</v>
      </c>
      <c r="N156" s="200" t="s">
        <v>41</v>
      </c>
      <c r="O156" s="72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3" t="s">
        <v>350</v>
      </c>
      <c r="AT156" s="203" t="s">
        <v>152</v>
      </c>
      <c r="AU156" s="203" t="s">
        <v>85</v>
      </c>
      <c r="AY156" s="18" t="s">
        <v>150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8" t="s">
        <v>83</v>
      </c>
      <c r="BK156" s="204">
        <f>ROUND(I156*H156,2)</f>
        <v>0</v>
      </c>
      <c r="BL156" s="18" t="s">
        <v>350</v>
      </c>
      <c r="BM156" s="203" t="s">
        <v>2761</v>
      </c>
    </row>
    <row r="157" spans="1:65" s="2" customFormat="1" ht="29.25">
      <c r="A157" s="35"/>
      <c r="B157" s="36"/>
      <c r="C157" s="37"/>
      <c r="D157" s="205" t="s">
        <v>159</v>
      </c>
      <c r="E157" s="37"/>
      <c r="F157" s="206" t="s">
        <v>2762</v>
      </c>
      <c r="G157" s="37"/>
      <c r="H157" s="37"/>
      <c r="I157" s="207"/>
      <c r="J157" s="37"/>
      <c r="K157" s="37"/>
      <c r="L157" s="40"/>
      <c r="M157" s="208"/>
      <c r="N157" s="209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159</v>
      </c>
      <c r="AU157" s="18" t="s">
        <v>85</v>
      </c>
    </row>
    <row r="158" spans="1:65" s="2" customFormat="1" ht="24.2" customHeight="1">
      <c r="A158" s="35"/>
      <c r="B158" s="36"/>
      <c r="C158" s="192" t="s">
        <v>300</v>
      </c>
      <c r="D158" s="192" t="s">
        <v>152</v>
      </c>
      <c r="E158" s="193" t="s">
        <v>2763</v>
      </c>
      <c r="F158" s="194" t="s">
        <v>2764</v>
      </c>
      <c r="G158" s="195" t="s">
        <v>171</v>
      </c>
      <c r="H158" s="196">
        <v>4.0000000000000001E-3</v>
      </c>
      <c r="I158" s="197"/>
      <c r="J158" s="198">
        <f>ROUND(I158*H158,2)</f>
        <v>0</v>
      </c>
      <c r="K158" s="194" t="s">
        <v>156</v>
      </c>
      <c r="L158" s="40"/>
      <c r="M158" s="199" t="s">
        <v>1</v>
      </c>
      <c r="N158" s="200" t="s">
        <v>41</v>
      </c>
      <c r="O158" s="72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3" t="s">
        <v>350</v>
      </c>
      <c r="AT158" s="203" t="s">
        <v>152</v>
      </c>
      <c r="AU158" s="203" t="s">
        <v>85</v>
      </c>
      <c r="AY158" s="18" t="s">
        <v>150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8" t="s">
        <v>83</v>
      </c>
      <c r="BK158" s="204">
        <f>ROUND(I158*H158,2)</f>
        <v>0</v>
      </c>
      <c r="BL158" s="18" t="s">
        <v>350</v>
      </c>
      <c r="BM158" s="203" t="s">
        <v>2765</v>
      </c>
    </row>
    <row r="159" spans="1:65" s="2" customFormat="1" ht="29.25">
      <c r="A159" s="35"/>
      <c r="B159" s="36"/>
      <c r="C159" s="37"/>
      <c r="D159" s="205" t="s">
        <v>159</v>
      </c>
      <c r="E159" s="37"/>
      <c r="F159" s="206" t="s">
        <v>2766</v>
      </c>
      <c r="G159" s="37"/>
      <c r="H159" s="37"/>
      <c r="I159" s="207"/>
      <c r="J159" s="37"/>
      <c r="K159" s="37"/>
      <c r="L159" s="40"/>
      <c r="M159" s="208"/>
      <c r="N159" s="209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159</v>
      </c>
      <c r="AU159" s="18" t="s">
        <v>85</v>
      </c>
    </row>
    <row r="160" spans="1:65" s="12" customFormat="1" ht="22.9" customHeight="1">
      <c r="B160" s="176"/>
      <c r="C160" s="177"/>
      <c r="D160" s="178" t="s">
        <v>75</v>
      </c>
      <c r="E160" s="190" t="s">
        <v>2767</v>
      </c>
      <c r="F160" s="190" t="s">
        <v>120</v>
      </c>
      <c r="G160" s="177"/>
      <c r="H160" s="177"/>
      <c r="I160" s="180"/>
      <c r="J160" s="191">
        <f>BK160</f>
        <v>0</v>
      </c>
      <c r="K160" s="177"/>
      <c r="L160" s="182"/>
      <c r="M160" s="183"/>
      <c r="N160" s="184"/>
      <c r="O160" s="184"/>
      <c r="P160" s="185">
        <f>SUM(P161:P194)</f>
        <v>0</v>
      </c>
      <c r="Q160" s="184"/>
      <c r="R160" s="185">
        <f>SUM(R161:R194)</f>
        <v>0.14653099999999999</v>
      </c>
      <c r="S160" s="184"/>
      <c r="T160" s="186">
        <f>SUM(T161:T194)</f>
        <v>4.2000000000000003E-2</v>
      </c>
      <c r="AR160" s="187" t="s">
        <v>85</v>
      </c>
      <c r="AT160" s="188" t="s">
        <v>75</v>
      </c>
      <c r="AU160" s="188" t="s">
        <v>83</v>
      </c>
      <c r="AY160" s="187" t="s">
        <v>150</v>
      </c>
      <c r="BK160" s="189">
        <f>SUM(BK161:BK194)</f>
        <v>0</v>
      </c>
    </row>
    <row r="161" spans="1:65" s="2" customFormat="1" ht="24.2" customHeight="1">
      <c r="A161" s="35"/>
      <c r="B161" s="36"/>
      <c r="C161" s="192" t="s">
        <v>306</v>
      </c>
      <c r="D161" s="192" t="s">
        <v>152</v>
      </c>
      <c r="E161" s="193" t="s">
        <v>2768</v>
      </c>
      <c r="F161" s="194" t="s">
        <v>2769</v>
      </c>
      <c r="G161" s="195" t="s">
        <v>490</v>
      </c>
      <c r="H161" s="196">
        <v>2</v>
      </c>
      <c r="I161" s="197"/>
      <c r="J161" s="198">
        <f>ROUND(I161*H161,2)</f>
        <v>0</v>
      </c>
      <c r="K161" s="194" t="s">
        <v>156</v>
      </c>
      <c r="L161" s="40"/>
      <c r="M161" s="199" t="s">
        <v>1</v>
      </c>
      <c r="N161" s="200" t="s">
        <v>41</v>
      </c>
      <c r="O161" s="72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3" t="s">
        <v>350</v>
      </c>
      <c r="AT161" s="203" t="s">
        <v>152</v>
      </c>
      <c r="AU161" s="203" t="s">
        <v>85</v>
      </c>
      <c r="AY161" s="18" t="s">
        <v>150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8" t="s">
        <v>83</v>
      </c>
      <c r="BK161" s="204">
        <f>ROUND(I161*H161,2)</f>
        <v>0</v>
      </c>
      <c r="BL161" s="18" t="s">
        <v>350</v>
      </c>
      <c r="BM161" s="203" t="s">
        <v>2770</v>
      </c>
    </row>
    <row r="162" spans="1:65" s="2" customFormat="1" ht="19.5">
      <c r="A162" s="35"/>
      <c r="B162" s="36"/>
      <c r="C162" s="37"/>
      <c r="D162" s="205" t="s">
        <v>159</v>
      </c>
      <c r="E162" s="37"/>
      <c r="F162" s="206" t="s">
        <v>2771</v>
      </c>
      <c r="G162" s="37"/>
      <c r="H162" s="37"/>
      <c r="I162" s="207"/>
      <c r="J162" s="37"/>
      <c r="K162" s="37"/>
      <c r="L162" s="40"/>
      <c r="M162" s="208"/>
      <c r="N162" s="209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159</v>
      </c>
      <c r="AU162" s="18" t="s">
        <v>85</v>
      </c>
    </row>
    <row r="163" spans="1:65" s="2" customFormat="1" ht="21.75" customHeight="1">
      <c r="A163" s="35"/>
      <c r="B163" s="36"/>
      <c r="C163" s="246" t="s">
        <v>318</v>
      </c>
      <c r="D163" s="246" t="s">
        <v>289</v>
      </c>
      <c r="E163" s="247" t="s">
        <v>2772</v>
      </c>
      <c r="F163" s="248" t="s">
        <v>2773</v>
      </c>
      <c r="G163" s="249" t="s">
        <v>490</v>
      </c>
      <c r="H163" s="250">
        <v>2</v>
      </c>
      <c r="I163" s="251"/>
      <c r="J163" s="252">
        <f>ROUND(I163*H163,2)</f>
        <v>0</v>
      </c>
      <c r="K163" s="248" t="s">
        <v>156</v>
      </c>
      <c r="L163" s="253"/>
      <c r="M163" s="254" t="s">
        <v>1</v>
      </c>
      <c r="N163" s="255" t="s">
        <v>41</v>
      </c>
      <c r="O163" s="72"/>
      <c r="P163" s="201">
        <f>O163*H163</f>
        <v>0</v>
      </c>
      <c r="Q163" s="201">
        <v>3.4000000000000002E-2</v>
      </c>
      <c r="R163" s="201">
        <f>Q163*H163</f>
        <v>6.8000000000000005E-2</v>
      </c>
      <c r="S163" s="201">
        <v>0</v>
      </c>
      <c r="T163" s="20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3" t="s">
        <v>475</v>
      </c>
      <c r="AT163" s="203" t="s">
        <v>289</v>
      </c>
      <c r="AU163" s="203" t="s">
        <v>85</v>
      </c>
      <c r="AY163" s="18" t="s">
        <v>150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8" t="s">
        <v>83</v>
      </c>
      <c r="BK163" s="204">
        <f>ROUND(I163*H163,2)</f>
        <v>0</v>
      </c>
      <c r="BL163" s="18" t="s">
        <v>350</v>
      </c>
      <c r="BM163" s="203" t="s">
        <v>2774</v>
      </c>
    </row>
    <row r="164" spans="1:65" s="2" customFormat="1">
      <c r="A164" s="35"/>
      <c r="B164" s="36"/>
      <c r="C164" s="37"/>
      <c r="D164" s="205" t="s">
        <v>159</v>
      </c>
      <c r="E164" s="37"/>
      <c r="F164" s="206" t="s">
        <v>2773</v>
      </c>
      <c r="G164" s="37"/>
      <c r="H164" s="37"/>
      <c r="I164" s="207"/>
      <c r="J164" s="37"/>
      <c r="K164" s="37"/>
      <c r="L164" s="40"/>
      <c r="M164" s="208"/>
      <c r="N164" s="209"/>
      <c r="O164" s="72"/>
      <c r="P164" s="72"/>
      <c r="Q164" s="72"/>
      <c r="R164" s="72"/>
      <c r="S164" s="72"/>
      <c r="T164" s="73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159</v>
      </c>
      <c r="AU164" s="18" t="s">
        <v>85</v>
      </c>
    </row>
    <row r="165" spans="1:65" s="2" customFormat="1" ht="24.2" customHeight="1">
      <c r="A165" s="35"/>
      <c r="B165" s="36"/>
      <c r="C165" s="192" t="s">
        <v>325</v>
      </c>
      <c r="D165" s="192" t="s">
        <v>152</v>
      </c>
      <c r="E165" s="193" t="s">
        <v>2775</v>
      </c>
      <c r="F165" s="194" t="s">
        <v>2776</v>
      </c>
      <c r="G165" s="195" t="s">
        <v>490</v>
      </c>
      <c r="H165" s="196">
        <v>1</v>
      </c>
      <c r="I165" s="197"/>
      <c r="J165" s="198">
        <f>ROUND(I165*H165,2)</f>
        <v>0</v>
      </c>
      <c r="K165" s="194" t="s">
        <v>156</v>
      </c>
      <c r="L165" s="40"/>
      <c r="M165" s="199" t="s">
        <v>1</v>
      </c>
      <c r="N165" s="200" t="s">
        <v>41</v>
      </c>
      <c r="O165" s="72"/>
      <c r="P165" s="201">
        <f>O165*H165</f>
        <v>0</v>
      </c>
      <c r="Q165" s="201">
        <v>0</v>
      </c>
      <c r="R165" s="201">
        <f>Q165*H165</f>
        <v>0</v>
      </c>
      <c r="S165" s="201">
        <v>4.2000000000000003E-2</v>
      </c>
      <c r="T165" s="202">
        <f>S165*H165</f>
        <v>4.2000000000000003E-2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3" t="s">
        <v>350</v>
      </c>
      <c r="AT165" s="203" t="s">
        <v>152</v>
      </c>
      <c r="AU165" s="203" t="s">
        <v>85</v>
      </c>
      <c r="AY165" s="18" t="s">
        <v>150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8" t="s">
        <v>83</v>
      </c>
      <c r="BK165" s="204">
        <f>ROUND(I165*H165,2)</f>
        <v>0</v>
      </c>
      <c r="BL165" s="18" t="s">
        <v>350</v>
      </c>
      <c r="BM165" s="203" t="s">
        <v>2777</v>
      </c>
    </row>
    <row r="166" spans="1:65" s="2" customFormat="1" ht="19.5">
      <c r="A166" s="35"/>
      <c r="B166" s="36"/>
      <c r="C166" s="37"/>
      <c r="D166" s="205" t="s">
        <v>159</v>
      </c>
      <c r="E166" s="37"/>
      <c r="F166" s="206" t="s">
        <v>2778</v>
      </c>
      <c r="G166" s="37"/>
      <c r="H166" s="37"/>
      <c r="I166" s="207"/>
      <c r="J166" s="37"/>
      <c r="K166" s="37"/>
      <c r="L166" s="40"/>
      <c r="M166" s="208"/>
      <c r="N166" s="209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159</v>
      </c>
      <c r="AU166" s="18" t="s">
        <v>85</v>
      </c>
    </row>
    <row r="167" spans="1:65" s="2" customFormat="1" ht="24.2" customHeight="1">
      <c r="A167" s="35"/>
      <c r="B167" s="36"/>
      <c r="C167" s="192" t="s">
        <v>335</v>
      </c>
      <c r="D167" s="192" t="s">
        <v>152</v>
      </c>
      <c r="E167" s="193" t="s">
        <v>2779</v>
      </c>
      <c r="F167" s="194" t="s">
        <v>2780</v>
      </c>
      <c r="G167" s="195" t="s">
        <v>490</v>
      </c>
      <c r="H167" s="196">
        <v>1</v>
      </c>
      <c r="I167" s="197"/>
      <c r="J167" s="198">
        <f>ROUND(I167*H167,2)</f>
        <v>0</v>
      </c>
      <c r="K167" s="194" t="s">
        <v>156</v>
      </c>
      <c r="L167" s="40"/>
      <c r="M167" s="199" t="s">
        <v>1</v>
      </c>
      <c r="N167" s="200" t="s">
        <v>41</v>
      </c>
      <c r="O167" s="72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3" t="s">
        <v>350</v>
      </c>
      <c r="AT167" s="203" t="s">
        <v>152</v>
      </c>
      <c r="AU167" s="203" t="s">
        <v>85</v>
      </c>
      <c r="AY167" s="18" t="s">
        <v>150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8" t="s">
        <v>83</v>
      </c>
      <c r="BK167" s="204">
        <f>ROUND(I167*H167,2)</f>
        <v>0</v>
      </c>
      <c r="BL167" s="18" t="s">
        <v>350</v>
      </c>
      <c r="BM167" s="203" t="s">
        <v>2781</v>
      </c>
    </row>
    <row r="168" spans="1:65" s="2" customFormat="1" ht="19.5">
      <c r="A168" s="35"/>
      <c r="B168" s="36"/>
      <c r="C168" s="37"/>
      <c r="D168" s="205" t="s">
        <v>159</v>
      </c>
      <c r="E168" s="37"/>
      <c r="F168" s="206" t="s">
        <v>2782</v>
      </c>
      <c r="G168" s="37"/>
      <c r="H168" s="37"/>
      <c r="I168" s="207"/>
      <c r="J168" s="37"/>
      <c r="K168" s="37"/>
      <c r="L168" s="40"/>
      <c r="M168" s="208"/>
      <c r="N168" s="209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159</v>
      </c>
      <c r="AU168" s="18" t="s">
        <v>85</v>
      </c>
    </row>
    <row r="169" spans="1:65" s="2" customFormat="1" ht="33" customHeight="1">
      <c r="A169" s="35"/>
      <c r="B169" s="36"/>
      <c r="C169" s="246" t="s">
        <v>341</v>
      </c>
      <c r="D169" s="246" t="s">
        <v>289</v>
      </c>
      <c r="E169" s="247" t="s">
        <v>2783</v>
      </c>
      <c r="F169" s="248" t="s">
        <v>2784</v>
      </c>
      <c r="G169" s="249" t="s">
        <v>490</v>
      </c>
      <c r="H169" s="250">
        <v>1</v>
      </c>
      <c r="I169" s="251"/>
      <c r="J169" s="252">
        <f>ROUND(I169*H169,2)</f>
        <v>0</v>
      </c>
      <c r="K169" s="248" t="s">
        <v>156</v>
      </c>
      <c r="L169" s="253"/>
      <c r="M169" s="254" t="s">
        <v>1</v>
      </c>
      <c r="N169" s="255" t="s">
        <v>41</v>
      </c>
      <c r="O169" s="72"/>
      <c r="P169" s="201">
        <f>O169*H169</f>
        <v>0</v>
      </c>
      <c r="Q169" s="201">
        <v>0.05</v>
      </c>
      <c r="R169" s="201">
        <f>Q169*H169</f>
        <v>0.05</v>
      </c>
      <c r="S169" s="201">
        <v>0</v>
      </c>
      <c r="T169" s="20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3" t="s">
        <v>475</v>
      </c>
      <c r="AT169" s="203" t="s">
        <v>289</v>
      </c>
      <c r="AU169" s="203" t="s">
        <v>85</v>
      </c>
      <c r="AY169" s="18" t="s">
        <v>150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8" t="s">
        <v>83</v>
      </c>
      <c r="BK169" s="204">
        <f>ROUND(I169*H169,2)</f>
        <v>0</v>
      </c>
      <c r="BL169" s="18" t="s">
        <v>350</v>
      </c>
      <c r="BM169" s="203" t="s">
        <v>2785</v>
      </c>
    </row>
    <row r="170" spans="1:65" s="2" customFormat="1" ht="19.5">
      <c r="A170" s="35"/>
      <c r="B170" s="36"/>
      <c r="C170" s="37"/>
      <c r="D170" s="205" t="s">
        <v>159</v>
      </c>
      <c r="E170" s="37"/>
      <c r="F170" s="206" t="s">
        <v>2784</v>
      </c>
      <c r="G170" s="37"/>
      <c r="H170" s="37"/>
      <c r="I170" s="207"/>
      <c r="J170" s="37"/>
      <c r="K170" s="37"/>
      <c r="L170" s="40"/>
      <c r="M170" s="208"/>
      <c r="N170" s="209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159</v>
      </c>
      <c r="AU170" s="18" t="s">
        <v>85</v>
      </c>
    </row>
    <row r="171" spans="1:65" s="2" customFormat="1" ht="24.2" customHeight="1">
      <c r="A171" s="35"/>
      <c r="B171" s="36"/>
      <c r="C171" s="192" t="s">
        <v>8</v>
      </c>
      <c r="D171" s="192" t="s">
        <v>152</v>
      </c>
      <c r="E171" s="193" t="s">
        <v>2786</v>
      </c>
      <c r="F171" s="194" t="s">
        <v>2787</v>
      </c>
      <c r="G171" s="195" t="s">
        <v>363</v>
      </c>
      <c r="H171" s="196">
        <v>23</v>
      </c>
      <c r="I171" s="197"/>
      <c r="J171" s="198">
        <f>ROUND(I171*H171,2)</f>
        <v>0</v>
      </c>
      <c r="K171" s="194" t="s">
        <v>156</v>
      </c>
      <c r="L171" s="40"/>
      <c r="M171" s="199" t="s">
        <v>1</v>
      </c>
      <c r="N171" s="200" t="s">
        <v>41</v>
      </c>
      <c r="O171" s="72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3" t="s">
        <v>350</v>
      </c>
      <c r="AT171" s="203" t="s">
        <v>152</v>
      </c>
      <c r="AU171" s="203" t="s">
        <v>85</v>
      </c>
      <c r="AY171" s="18" t="s">
        <v>150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8" t="s">
        <v>83</v>
      </c>
      <c r="BK171" s="204">
        <f>ROUND(I171*H171,2)</f>
        <v>0</v>
      </c>
      <c r="BL171" s="18" t="s">
        <v>350</v>
      </c>
      <c r="BM171" s="203" t="s">
        <v>2788</v>
      </c>
    </row>
    <row r="172" spans="1:65" s="2" customFormat="1" ht="19.5">
      <c r="A172" s="35"/>
      <c r="B172" s="36"/>
      <c r="C172" s="37"/>
      <c r="D172" s="205" t="s">
        <v>159</v>
      </c>
      <c r="E172" s="37"/>
      <c r="F172" s="206" t="s">
        <v>2789</v>
      </c>
      <c r="G172" s="37"/>
      <c r="H172" s="37"/>
      <c r="I172" s="207"/>
      <c r="J172" s="37"/>
      <c r="K172" s="37"/>
      <c r="L172" s="40"/>
      <c r="M172" s="208"/>
      <c r="N172" s="209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159</v>
      </c>
      <c r="AU172" s="18" t="s">
        <v>85</v>
      </c>
    </row>
    <row r="173" spans="1:65" s="2" customFormat="1" ht="24.2" customHeight="1">
      <c r="A173" s="35"/>
      <c r="B173" s="36"/>
      <c r="C173" s="246" t="s">
        <v>350</v>
      </c>
      <c r="D173" s="246" t="s">
        <v>289</v>
      </c>
      <c r="E173" s="247" t="s">
        <v>2790</v>
      </c>
      <c r="F173" s="248" t="s">
        <v>2791</v>
      </c>
      <c r="G173" s="249" t="s">
        <v>363</v>
      </c>
      <c r="H173" s="250">
        <v>23.69</v>
      </c>
      <c r="I173" s="251"/>
      <c r="J173" s="252">
        <f>ROUND(I173*H173,2)</f>
        <v>0</v>
      </c>
      <c r="K173" s="248" t="s">
        <v>156</v>
      </c>
      <c r="L173" s="253"/>
      <c r="M173" s="254" t="s">
        <v>1</v>
      </c>
      <c r="N173" s="255" t="s">
        <v>41</v>
      </c>
      <c r="O173" s="72"/>
      <c r="P173" s="201">
        <f>O173*H173</f>
        <v>0</v>
      </c>
      <c r="Q173" s="201">
        <v>4.0000000000000002E-4</v>
      </c>
      <c r="R173" s="201">
        <f>Q173*H173</f>
        <v>9.4760000000000018E-3</v>
      </c>
      <c r="S173" s="201">
        <v>0</v>
      </c>
      <c r="T173" s="20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3" t="s">
        <v>475</v>
      </c>
      <c r="AT173" s="203" t="s">
        <v>289</v>
      </c>
      <c r="AU173" s="203" t="s">
        <v>85</v>
      </c>
      <c r="AY173" s="18" t="s">
        <v>150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8" t="s">
        <v>83</v>
      </c>
      <c r="BK173" s="204">
        <f>ROUND(I173*H173,2)</f>
        <v>0</v>
      </c>
      <c r="BL173" s="18" t="s">
        <v>350</v>
      </c>
      <c r="BM173" s="203" t="s">
        <v>2792</v>
      </c>
    </row>
    <row r="174" spans="1:65" s="2" customFormat="1" ht="19.5">
      <c r="A174" s="35"/>
      <c r="B174" s="36"/>
      <c r="C174" s="37"/>
      <c r="D174" s="205" t="s">
        <v>159</v>
      </c>
      <c r="E174" s="37"/>
      <c r="F174" s="206" t="s">
        <v>2791</v>
      </c>
      <c r="G174" s="37"/>
      <c r="H174" s="37"/>
      <c r="I174" s="207"/>
      <c r="J174" s="37"/>
      <c r="K174" s="37"/>
      <c r="L174" s="40"/>
      <c r="M174" s="208"/>
      <c r="N174" s="209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159</v>
      </c>
      <c r="AU174" s="18" t="s">
        <v>85</v>
      </c>
    </row>
    <row r="175" spans="1:65" s="13" customFormat="1">
      <c r="B175" s="210"/>
      <c r="C175" s="211"/>
      <c r="D175" s="205" t="s">
        <v>161</v>
      </c>
      <c r="E175" s="212" t="s">
        <v>1</v>
      </c>
      <c r="F175" s="213" t="s">
        <v>2793</v>
      </c>
      <c r="G175" s="211"/>
      <c r="H175" s="214">
        <v>23.69</v>
      </c>
      <c r="I175" s="215"/>
      <c r="J175" s="211"/>
      <c r="K175" s="211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161</v>
      </c>
      <c r="AU175" s="220" t="s">
        <v>85</v>
      </c>
      <c r="AV175" s="13" t="s">
        <v>85</v>
      </c>
      <c r="AW175" s="13" t="s">
        <v>33</v>
      </c>
      <c r="AX175" s="13" t="s">
        <v>76</v>
      </c>
      <c r="AY175" s="220" t="s">
        <v>150</v>
      </c>
    </row>
    <row r="176" spans="1:65" s="14" customFormat="1">
      <c r="B176" s="221"/>
      <c r="C176" s="222"/>
      <c r="D176" s="205" t="s">
        <v>161</v>
      </c>
      <c r="E176" s="223" t="s">
        <v>1</v>
      </c>
      <c r="F176" s="224" t="s">
        <v>163</v>
      </c>
      <c r="G176" s="222"/>
      <c r="H176" s="225">
        <v>23.69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161</v>
      </c>
      <c r="AU176" s="231" t="s">
        <v>85</v>
      </c>
      <c r="AV176" s="14" t="s">
        <v>157</v>
      </c>
      <c r="AW176" s="14" t="s">
        <v>33</v>
      </c>
      <c r="AX176" s="14" t="s">
        <v>83</v>
      </c>
      <c r="AY176" s="231" t="s">
        <v>150</v>
      </c>
    </row>
    <row r="177" spans="1:65" s="2" customFormat="1" ht="24.2" customHeight="1">
      <c r="A177" s="35"/>
      <c r="B177" s="36"/>
      <c r="C177" s="192" t="s">
        <v>355</v>
      </c>
      <c r="D177" s="192" t="s">
        <v>152</v>
      </c>
      <c r="E177" s="193" t="s">
        <v>2794</v>
      </c>
      <c r="F177" s="194" t="s">
        <v>2795</v>
      </c>
      <c r="G177" s="195" t="s">
        <v>363</v>
      </c>
      <c r="H177" s="196">
        <v>15</v>
      </c>
      <c r="I177" s="197"/>
      <c r="J177" s="198">
        <f>ROUND(I177*H177,2)</f>
        <v>0</v>
      </c>
      <c r="K177" s="194" t="s">
        <v>156</v>
      </c>
      <c r="L177" s="40"/>
      <c r="M177" s="199" t="s">
        <v>1</v>
      </c>
      <c r="N177" s="200" t="s">
        <v>41</v>
      </c>
      <c r="O177" s="72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3" t="s">
        <v>350</v>
      </c>
      <c r="AT177" s="203" t="s">
        <v>152</v>
      </c>
      <c r="AU177" s="203" t="s">
        <v>85</v>
      </c>
      <c r="AY177" s="18" t="s">
        <v>150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8" t="s">
        <v>83</v>
      </c>
      <c r="BK177" s="204">
        <f>ROUND(I177*H177,2)</f>
        <v>0</v>
      </c>
      <c r="BL177" s="18" t="s">
        <v>350</v>
      </c>
      <c r="BM177" s="203" t="s">
        <v>2796</v>
      </c>
    </row>
    <row r="178" spans="1:65" s="2" customFormat="1" ht="19.5">
      <c r="A178" s="35"/>
      <c r="B178" s="36"/>
      <c r="C178" s="37"/>
      <c r="D178" s="205" t="s">
        <v>159</v>
      </c>
      <c r="E178" s="37"/>
      <c r="F178" s="206" t="s">
        <v>2797</v>
      </c>
      <c r="G178" s="37"/>
      <c r="H178" s="37"/>
      <c r="I178" s="207"/>
      <c r="J178" s="37"/>
      <c r="K178" s="37"/>
      <c r="L178" s="40"/>
      <c r="M178" s="208"/>
      <c r="N178" s="209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159</v>
      </c>
      <c r="AU178" s="18" t="s">
        <v>85</v>
      </c>
    </row>
    <row r="179" spans="1:65" s="2" customFormat="1" ht="24.2" customHeight="1">
      <c r="A179" s="35"/>
      <c r="B179" s="36"/>
      <c r="C179" s="246" t="s">
        <v>360</v>
      </c>
      <c r="D179" s="246" t="s">
        <v>289</v>
      </c>
      <c r="E179" s="247" t="s">
        <v>2798</v>
      </c>
      <c r="F179" s="248" t="s">
        <v>2799</v>
      </c>
      <c r="G179" s="249" t="s">
        <v>363</v>
      </c>
      <c r="H179" s="250">
        <v>15.45</v>
      </c>
      <c r="I179" s="251"/>
      <c r="J179" s="252">
        <f>ROUND(I179*H179,2)</f>
        <v>0</v>
      </c>
      <c r="K179" s="248" t="s">
        <v>156</v>
      </c>
      <c r="L179" s="253"/>
      <c r="M179" s="254" t="s">
        <v>1</v>
      </c>
      <c r="N179" s="255" t="s">
        <v>41</v>
      </c>
      <c r="O179" s="72"/>
      <c r="P179" s="201">
        <f>O179*H179</f>
        <v>0</v>
      </c>
      <c r="Q179" s="201">
        <v>6.9999999999999999E-4</v>
      </c>
      <c r="R179" s="201">
        <f>Q179*H179</f>
        <v>1.0815E-2</v>
      </c>
      <c r="S179" s="201">
        <v>0</v>
      </c>
      <c r="T179" s="20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3" t="s">
        <v>475</v>
      </c>
      <c r="AT179" s="203" t="s">
        <v>289</v>
      </c>
      <c r="AU179" s="203" t="s">
        <v>85</v>
      </c>
      <c r="AY179" s="18" t="s">
        <v>150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8" t="s">
        <v>83</v>
      </c>
      <c r="BK179" s="204">
        <f>ROUND(I179*H179,2)</f>
        <v>0</v>
      </c>
      <c r="BL179" s="18" t="s">
        <v>350</v>
      </c>
      <c r="BM179" s="203" t="s">
        <v>2800</v>
      </c>
    </row>
    <row r="180" spans="1:65" s="2" customFormat="1" ht="19.5">
      <c r="A180" s="35"/>
      <c r="B180" s="36"/>
      <c r="C180" s="37"/>
      <c r="D180" s="205" t="s">
        <v>159</v>
      </c>
      <c r="E180" s="37"/>
      <c r="F180" s="206" t="s">
        <v>2799</v>
      </c>
      <c r="G180" s="37"/>
      <c r="H180" s="37"/>
      <c r="I180" s="207"/>
      <c r="J180" s="37"/>
      <c r="K180" s="37"/>
      <c r="L180" s="40"/>
      <c r="M180" s="208"/>
      <c r="N180" s="209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159</v>
      </c>
      <c r="AU180" s="18" t="s">
        <v>85</v>
      </c>
    </row>
    <row r="181" spans="1:65" s="13" customFormat="1">
      <c r="B181" s="210"/>
      <c r="C181" s="211"/>
      <c r="D181" s="205" t="s">
        <v>161</v>
      </c>
      <c r="E181" s="212" t="s">
        <v>1</v>
      </c>
      <c r="F181" s="213" t="s">
        <v>2801</v>
      </c>
      <c r="G181" s="211"/>
      <c r="H181" s="214">
        <v>15.45</v>
      </c>
      <c r="I181" s="215"/>
      <c r="J181" s="211"/>
      <c r="K181" s="211"/>
      <c r="L181" s="216"/>
      <c r="M181" s="217"/>
      <c r="N181" s="218"/>
      <c r="O181" s="218"/>
      <c r="P181" s="218"/>
      <c r="Q181" s="218"/>
      <c r="R181" s="218"/>
      <c r="S181" s="218"/>
      <c r="T181" s="219"/>
      <c r="AT181" s="220" t="s">
        <v>161</v>
      </c>
      <c r="AU181" s="220" t="s">
        <v>85</v>
      </c>
      <c r="AV181" s="13" t="s">
        <v>85</v>
      </c>
      <c r="AW181" s="13" t="s">
        <v>33</v>
      </c>
      <c r="AX181" s="13" t="s">
        <v>76</v>
      </c>
      <c r="AY181" s="220" t="s">
        <v>150</v>
      </c>
    </row>
    <row r="182" spans="1:65" s="14" customFormat="1">
      <c r="B182" s="221"/>
      <c r="C182" s="222"/>
      <c r="D182" s="205" t="s">
        <v>161</v>
      </c>
      <c r="E182" s="223" t="s">
        <v>1</v>
      </c>
      <c r="F182" s="224" t="s">
        <v>163</v>
      </c>
      <c r="G182" s="222"/>
      <c r="H182" s="225">
        <v>15.45</v>
      </c>
      <c r="I182" s="226"/>
      <c r="J182" s="222"/>
      <c r="K182" s="222"/>
      <c r="L182" s="227"/>
      <c r="M182" s="228"/>
      <c r="N182" s="229"/>
      <c r="O182" s="229"/>
      <c r="P182" s="229"/>
      <c r="Q182" s="229"/>
      <c r="R182" s="229"/>
      <c r="S182" s="229"/>
      <c r="T182" s="230"/>
      <c r="AT182" s="231" t="s">
        <v>161</v>
      </c>
      <c r="AU182" s="231" t="s">
        <v>85</v>
      </c>
      <c r="AV182" s="14" t="s">
        <v>157</v>
      </c>
      <c r="AW182" s="14" t="s">
        <v>33</v>
      </c>
      <c r="AX182" s="14" t="s">
        <v>83</v>
      </c>
      <c r="AY182" s="231" t="s">
        <v>150</v>
      </c>
    </row>
    <row r="183" spans="1:65" s="2" customFormat="1" ht="24.2" customHeight="1">
      <c r="A183" s="35"/>
      <c r="B183" s="36"/>
      <c r="C183" s="192" t="s">
        <v>382</v>
      </c>
      <c r="D183" s="192" t="s">
        <v>152</v>
      </c>
      <c r="E183" s="193" t="s">
        <v>2802</v>
      </c>
      <c r="F183" s="194" t="s">
        <v>2803</v>
      </c>
      <c r="G183" s="195" t="s">
        <v>363</v>
      </c>
      <c r="H183" s="196">
        <v>8</v>
      </c>
      <c r="I183" s="197"/>
      <c r="J183" s="198">
        <f>ROUND(I183*H183,2)</f>
        <v>0</v>
      </c>
      <c r="K183" s="194" t="s">
        <v>156</v>
      </c>
      <c r="L183" s="40"/>
      <c r="M183" s="199" t="s">
        <v>1</v>
      </c>
      <c r="N183" s="200" t="s">
        <v>41</v>
      </c>
      <c r="O183" s="7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3" t="s">
        <v>350</v>
      </c>
      <c r="AT183" s="203" t="s">
        <v>152</v>
      </c>
      <c r="AU183" s="203" t="s">
        <v>85</v>
      </c>
      <c r="AY183" s="18" t="s">
        <v>150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8" t="s">
        <v>83</v>
      </c>
      <c r="BK183" s="204">
        <f>ROUND(I183*H183,2)</f>
        <v>0</v>
      </c>
      <c r="BL183" s="18" t="s">
        <v>350</v>
      </c>
      <c r="BM183" s="203" t="s">
        <v>2804</v>
      </c>
    </row>
    <row r="184" spans="1:65" s="2" customFormat="1" ht="19.5">
      <c r="A184" s="35"/>
      <c r="B184" s="36"/>
      <c r="C184" s="37"/>
      <c r="D184" s="205" t="s">
        <v>159</v>
      </c>
      <c r="E184" s="37"/>
      <c r="F184" s="206" t="s">
        <v>2805</v>
      </c>
      <c r="G184" s="37"/>
      <c r="H184" s="37"/>
      <c r="I184" s="207"/>
      <c r="J184" s="37"/>
      <c r="K184" s="37"/>
      <c r="L184" s="40"/>
      <c r="M184" s="208"/>
      <c r="N184" s="209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159</v>
      </c>
      <c r="AU184" s="18" t="s">
        <v>85</v>
      </c>
    </row>
    <row r="185" spans="1:65" s="2" customFormat="1" ht="24.2" customHeight="1">
      <c r="A185" s="35"/>
      <c r="B185" s="36"/>
      <c r="C185" s="246" t="s">
        <v>401</v>
      </c>
      <c r="D185" s="246" t="s">
        <v>289</v>
      </c>
      <c r="E185" s="247" t="s">
        <v>2806</v>
      </c>
      <c r="F185" s="248" t="s">
        <v>2807</v>
      </c>
      <c r="G185" s="249" t="s">
        <v>363</v>
      </c>
      <c r="H185" s="250">
        <v>8.24</v>
      </c>
      <c r="I185" s="251"/>
      <c r="J185" s="252">
        <f>ROUND(I185*H185,2)</f>
        <v>0</v>
      </c>
      <c r="K185" s="248" t="s">
        <v>156</v>
      </c>
      <c r="L185" s="253"/>
      <c r="M185" s="254" t="s">
        <v>1</v>
      </c>
      <c r="N185" s="255" t="s">
        <v>41</v>
      </c>
      <c r="O185" s="72"/>
      <c r="P185" s="201">
        <f>O185*H185</f>
        <v>0</v>
      </c>
      <c r="Q185" s="201">
        <v>1E-3</v>
      </c>
      <c r="R185" s="201">
        <f>Q185*H185</f>
        <v>8.2400000000000008E-3</v>
      </c>
      <c r="S185" s="201">
        <v>0</v>
      </c>
      <c r="T185" s="20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3" t="s">
        <v>475</v>
      </c>
      <c r="AT185" s="203" t="s">
        <v>289</v>
      </c>
      <c r="AU185" s="203" t="s">
        <v>85</v>
      </c>
      <c r="AY185" s="18" t="s">
        <v>150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8" t="s">
        <v>83</v>
      </c>
      <c r="BK185" s="204">
        <f>ROUND(I185*H185,2)</f>
        <v>0</v>
      </c>
      <c r="BL185" s="18" t="s">
        <v>350</v>
      </c>
      <c r="BM185" s="203" t="s">
        <v>2808</v>
      </c>
    </row>
    <row r="186" spans="1:65" s="2" customFormat="1" ht="19.5">
      <c r="A186" s="35"/>
      <c r="B186" s="36"/>
      <c r="C186" s="37"/>
      <c r="D186" s="205" t="s">
        <v>159</v>
      </c>
      <c r="E186" s="37"/>
      <c r="F186" s="206" t="s">
        <v>2807</v>
      </c>
      <c r="G186" s="37"/>
      <c r="H186" s="37"/>
      <c r="I186" s="207"/>
      <c r="J186" s="37"/>
      <c r="K186" s="37"/>
      <c r="L186" s="40"/>
      <c r="M186" s="208"/>
      <c r="N186" s="209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159</v>
      </c>
      <c r="AU186" s="18" t="s">
        <v>85</v>
      </c>
    </row>
    <row r="187" spans="1:65" s="13" customFormat="1">
      <c r="B187" s="210"/>
      <c r="C187" s="211"/>
      <c r="D187" s="205" t="s">
        <v>161</v>
      </c>
      <c r="E187" s="212" t="s">
        <v>1</v>
      </c>
      <c r="F187" s="213" t="s">
        <v>2809</v>
      </c>
      <c r="G187" s="211"/>
      <c r="H187" s="214">
        <v>8.24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161</v>
      </c>
      <c r="AU187" s="220" t="s">
        <v>85</v>
      </c>
      <c r="AV187" s="13" t="s">
        <v>85</v>
      </c>
      <c r="AW187" s="13" t="s">
        <v>33</v>
      </c>
      <c r="AX187" s="13" t="s">
        <v>76</v>
      </c>
      <c r="AY187" s="220" t="s">
        <v>150</v>
      </c>
    </row>
    <row r="188" spans="1:65" s="14" customFormat="1">
      <c r="B188" s="221"/>
      <c r="C188" s="222"/>
      <c r="D188" s="205" t="s">
        <v>161</v>
      </c>
      <c r="E188" s="223" t="s">
        <v>1</v>
      </c>
      <c r="F188" s="224" t="s">
        <v>163</v>
      </c>
      <c r="G188" s="222"/>
      <c r="H188" s="225">
        <v>8.24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161</v>
      </c>
      <c r="AU188" s="231" t="s">
        <v>85</v>
      </c>
      <c r="AV188" s="14" t="s">
        <v>157</v>
      </c>
      <c r="AW188" s="14" t="s">
        <v>33</v>
      </c>
      <c r="AX188" s="14" t="s">
        <v>83</v>
      </c>
      <c r="AY188" s="231" t="s">
        <v>150</v>
      </c>
    </row>
    <row r="189" spans="1:65" s="2" customFormat="1" ht="16.5" customHeight="1">
      <c r="A189" s="35"/>
      <c r="B189" s="36"/>
      <c r="C189" s="192" t="s">
        <v>7</v>
      </c>
      <c r="D189" s="192" t="s">
        <v>152</v>
      </c>
      <c r="E189" s="193" t="s">
        <v>2810</v>
      </c>
      <c r="F189" s="194" t="s">
        <v>2811</v>
      </c>
      <c r="G189" s="195" t="s">
        <v>202</v>
      </c>
      <c r="H189" s="196">
        <v>1</v>
      </c>
      <c r="I189" s="197"/>
      <c r="J189" s="198">
        <f>ROUND(I189*H189,2)</f>
        <v>0</v>
      </c>
      <c r="K189" s="194" t="s">
        <v>321</v>
      </c>
      <c r="L189" s="40"/>
      <c r="M189" s="199" t="s">
        <v>1</v>
      </c>
      <c r="N189" s="200" t="s">
        <v>41</v>
      </c>
      <c r="O189" s="72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3" t="s">
        <v>350</v>
      </c>
      <c r="AT189" s="203" t="s">
        <v>152</v>
      </c>
      <c r="AU189" s="203" t="s">
        <v>85</v>
      </c>
      <c r="AY189" s="18" t="s">
        <v>150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8" t="s">
        <v>83</v>
      </c>
      <c r="BK189" s="204">
        <f>ROUND(I189*H189,2)</f>
        <v>0</v>
      </c>
      <c r="BL189" s="18" t="s">
        <v>350</v>
      </c>
      <c r="BM189" s="203" t="s">
        <v>2812</v>
      </c>
    </row>
    <row r="190" spans="1:65" s="2" customFormat="1">
      <c r="A190" s="35"/>
      <c r="B190" s="36"/>
      <c r="C190" s="37"/>
      <c r="D190" s="205" t="s">
        <v>159</v>
      </c>
      <c r="E190" s="37"/>
      <c r="F190" s="206" t="s">
        <v>2811</v>
      </c>
      <c r="G190" s="37"/>
      <c r="H190" s="37"/>
      <c r="I190" s="207"/>
      <c r="J190" s="37"/>
      <c r="K190" s="37"/>
      <c r="L190" s="40"/>
      <c r="M190" s="208"/>
      <c r="N190" s="209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159</v>
      </c>
      <c r="AU190" s="18" t="s">
        <v>85</v>
      </c>
    </row>
    <row r="191" spans="1:65" s="2" customFormat="1" ht="24.2" customHeight="1">
      <c r="A191" s="35"/>
      <c r="B191" s="36"/>
      <c r="C191" s="192" t="s">
        <v>410</v>
      </c>
      <c r="D191" s="192" t="s">
        <v>152</v>
      </c>
      <c r="E191" s="193" t="s">
        <v>2813</v>
      </c>
      <c r="F191" s="194" t="s">
        <v>2814</v>
      </c>
      <c r="G191" s="195" t="s">
        <v>171</v>
      </c>
      <c r="H191" s="196">
        <v>0.14699999999999999</v>
      </c>
      <c r="I191" s="197"/>
      <c r="J191" s="198">
        <f>ROUND(I191*H191,2)</f>
        <v>0</v>
      </c>
      <c r="K191" s="194" t="s">
        <v>156</v>
      </c>
      <c r="L191" s="40"/>
      <c r="M191" s="199" t="s">
        <v>1</v>
      </c>
      <c r="N191" s="200" t="s">
        <v>41</v>
      </c>
      <c r="O191" s="72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3" t="s">
        <v>350</v>
      </c>
      <c r="AT191" s="203" t="s">
        <v>152</v>
      </c>
      <c r="AU191" s="203" t="s">
        <v>85</v>
      </c>
      <c r="AY191" s="18" t="s">
        <v>150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8" t="s">
        <v>83</v>
      </c>
      <c r="BK191" s="204">
        <f>ROUND(I191*H191,2)</f>
        <v>0</v>
      </c>
      <c r="BL191" s="18" t="s">
        <v>350</v>
      </c>
      <c r="BM191" s="203" t="s">
        <v>2815</v>
      </c>
    </row>
    <row r="192" spans="1:65" s="2" customFormat="1" ht="29.25">
      <c r="A192" s="35"/>
      <c r="B192" s="36"/>
      <c r="C192" s="37"/>
      <c r="D192" s="205" t="s">
        <v>159</v>
      </c>
      <c r="E192" s="37"/>
      <c r="F192" s="206" t="s">
        <v>2816</v>
      </c>
      <c r="G192" s="37"/>
      <c r="H192" s="37"/>
      <c r="I192" s="207"/>
      <c r="J192" s="37"/>
      <c r="K192" s="37"/>
      <c r="L192" s="40"/>
      <c r="M192" s="208"/>
      <c r="N192" s="209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159</v>
      </c>
      <c r="AU192" s="18" t="s">
        <v>85</v>
      </c>
    </row>
    <row r="193" spans="1:65" s="2" customFormat="1" ht="33" customHeight="1">
      <c r="A193" s="35"/>
      <c r="B193" s="36"/>
      <c r="C193" s="192" t="s">
        <v>415</v>
      </c>
      <c r="D193" s="192" t="s">
        <v>152</v>
      </c>
      <c r="E193" s="193" t="s">
        <v>2817</v>
      </c>
      <c r="F193" s="194" t="s">
        <v>2818</v>
      </c>
      <c r="G193" s="195" t="s">
        <v>171</v>
      </c>
      <c r="H193" s="196">
        <v>0.14699999999999999</v>
      </c>
      <c r="I193" s="197"/>
      <c r="J193" s="198">
        <f>ROUND(I193*H193,2)</f>
        <v>0</v>
      </c>
      <c r="K193" s="194" t="s">
        <v>156</v>
      </c>
      <c r="L193" s="40"/>
      <c r="M193" s="199" t="s">
        <v>1</v>
      </c>
      <c r="N193" s="200" t="s">
        <v>41</v>
      </c>
      <c r="O193" s="72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3" t="s">
        <v>350</v>
      </c>
      <c r="AT193" s="203" t="s">
        <v>152</v>
      </c>
      <c r="AU193" s="203" t="s">
        <v>85</v>
      </c>
      <c r="AY193" s="18" t="s">
        <v>150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8" t="s">
        <v>83</v>
      </c>
      <c r="BK193" s="204">
        <f>ROUND(I193*H193,2)</f>
        <v>0</v>
      </c>
      <c r="BL193" s="18" t="s">
        <v>350</v>
      </c>
      <c r="BM193" s="203" t="s">
        <v>2819</v>
      </c>
    </row>
    <row r="194" spans="1:65" s="2" customFormat="1" ht="29.25">
      <c r="A194" s="35"/>
      <c r="B194" s="36"/>
      <c r="C194" s="37"/>
      <c r="D194" s="205" t="s">
        <v>159</v>
      </c>
      <c r="E194" s="37"/>
      <c r="F194" s="206" t="s">
        <v>2820</v>
      </c>
      <c r="G194" s="37"/>
      <c r="H194" s="37"/>
      <c r="I194" s="207"/>
      <c r="J194" s="37"/>
      <c r="K194" s="37"/>
      <c r="L194" s="40"/>
      <c r="M194" s="208"/>
      <c r="N194" s="209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159</v>
      </c>
      <c r="AU194" s="18" t="s">
        <v>85</v>
      </c>
    </row>
    <row r="195" spans="1:65" s="12" customFormat="1" ht="22.9" customHeight="1">
      <c r="B195" s="176"/>
      <c r="C195" s="177"/>
      <c r="D195" s="178" t="s">
        <v>75</v>
      </c>
      <c r="E195" s="190" t="s">
        <v>1223</v>
      </c>
      <c r="F195" s="190" t="s">
        <v>1224</v>
      </c>
      <c r="G195" s="177"/>
      <c r="H195" s="177"/>
      <c r="I195" s="180"/>
      <c r="J195" s="191">
        <f>BK195</f>
        <v>0</v>
      </c>
      <c r="K195" s="177"/>
      <c r="L195" s="182"/>
      <c r="M195" s="183"/>
      <c r="N195" s="184"/>
      <c r="O195" s="184"/>
      <c r="P195" s="185">
        <f>SUM(P196:P199)</f>
        <v>0</v>
      </c>
      <c r="Q195" s="184"/>
      <c r="R195" s="185">
        <f>SUM(R196:R199)</f>
        <v>5.5999999999999995E-4</v>
      </c>
      <c r="S195" s="184"/>
      <c r="T195" s="186">
        <f>SUM(T196:T199)</f>
        <v>0</v>
      </c>
      <c r="AR195" s="187" t="s">
        <v>85</v>
      </c>
      <c r="AT195" s="188" t="s">
        <v>75</v>
      </c>
      <c r="AU195" s="188" t="s">
        <v>83</v>
      </c>
      <c r="AY195" s="187" t="s">
        <v>150</v>
      </c>
      <c r="BK195" s="189">
        <f>SUM(BK196:BK199)</f>
        <v>0</v>
      </c>
    </row>
    <row r="196" spans="1:65" s="2" customFormat="1" ht="21.75" customHeight="1">
      <c r="A196" s="35"/>
      <c r="B196" s="36"/>
      <c r="C196" s="192" t="s">
        <v>426</v>
      </c>
      <c r="D196" s="192" t="s">
        <v>152</v>
      </c>
      <c r="E196" s="193" t="s">
        <v>2821</v>
      </c>
      <c r="F196" s="194" t="s">
        <v>2822</v>
      </c>
      <c r="G196" s="195" t="s">
        <v>2434</v>
      </c>
      <c r="H196" s="196">
        <v>8</v>
      </c>
      <c r="I196" s="197"/>
      <c r="J196" s="198">
        <f>ROUND(I196*H196,2)</f>
        <v>0</v>
      </c>
      <c r="K196" s="194" t="s">
        <v>156</v>
      </c>
      <c r="L196" s="40"/>
      <c r="M196" s="199" t="s">
        <v>1</v>
      </c>
      <c r="N196" s="200" t="s">
        <v>41</v>
      </c>
      <c r="O196" s="72"/>
      <c r="P196" s="201">
        <f>O196*H196</f>
        <v>0</v>
      </c>
      <c r="Q196" s="201">
        <v>6.9999999999999994E-5</v>
      </c>
      <c r="R196" s="201">
        <f>Q196*H196</f>
        <v>5.5999999999999995E-4</v>
      </c>
      <c r="S196" s="201">
        <v>0</v>
      </c>
      <c r="T196" s="20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3" t="s">
        <v>350</v>
      </c>
      <c r="AT196" s="203" t="s">
        <v>152</v>
      </c>
      <c r="AU196" s="203" t="s">
        <v>85</v>
      </c>
      <c r="AY196" s="18" t="s">
        <v>150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8" t="s">
        <v>83</v>
      </c>
      <c r="BK196" s="204">
        <f>ROUND(I196*H196,2)</f>
        <v>0</v>
      </c>
      <c r="BL196" s="18" t="s">
        <v>350</v>
      </c>
      <c r="BM196" s="203" t="s">
        <v>2823</v>
      </c>
    </row>
    <row r="197" spans="1:65" s="2" customFormat="1" ht="19.5">
      <c r="A197" s="35"/>
      <c r="B197" s="36"/>
      <c r="C197" s="37"/>
      <c r="D197" s="205" t="s">
        <v>159</v>
      </c>
      <c r="E197" s="37"/>
      <c r="F197" s="206" t="s">
        <v>2824</v>
      </c>
      <c r="G197" s="37"/>
      <c r="H197" s="37"/>
      <c r="I197" s="207"/>
      <c r="J197" s="37"/>
      <c r="K197" s="37"/>
      <c r="L197" s="40"/>
      <c r="M197" s="208"/>
      <c r="N197" s="209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159</v>
      </c>
      <c r="AU197" s="18" t="s">
        <v>85</v>
      </c>
    </row>
    <row r="198" spans="1:65" s="2" customFormat="1" ht="16.5" customHeight="1">
      <c r="A198" s="35"/>
      <c r="B198" s="36"/>
      <c r="C198" s="246" t="s">
        <v>443</v>
      </c>
      <c r="D198" s="246" t="s">
        <v>289</v>
      </c>
      <c r="E198" s="247" t="s">
        <v>2825</v>
      </c>
      <c r="F198" s="248" t="s">
        <v>2826</v>
      </c>
      <c r="G198" s="249" t="s">
        <v>2434</v>
      </c>
      <c r="H198" s="250">
        <v>8</v>
      </c>
      <c r="I198" s="251"/>
      <c r="J198" s="252">
        <f>ROUND(I198*H198,2)</f>
        <v>0</v>
      </c>
      <c r="K198" s="248" t="s">
        <v>321</v>
      </c>
      <c r="L198" s="253"/>
      <c r="M198" s="254" t="s">
        <v>1</v>
      </c>
      <c r="N198" s="255" t="s">
        <v>41</v>
      </c>
      <c r="O198" s="72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3" t="s">
        <v>475</v>
      </c>
      <c r="AT198" s="203" t="s">
        <v>289</v>
      </c>
      <c r="AU198" s="203" t="s">
        <v>85</v>
      </c>
      <c r="AY198" s="18" t="s">
        <v>150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8" t="s">
        <v>83</v>
      </c>
      <c r="BK198" s="204">
        <f>ROUND(I198*H198,2)</f>
        <v>0</v>
      </c>
      <c r="BL198" s="18" t="s">
        <v>350</v>
      </c>
      <c r="BM198" s="203" t="s">
        <v>2827</v>
      </c>
    </row>
    <row r="199" spans="1:65" s="2" customFormat="1">
      <c r="A199" s="35"/>
      <c r="B199" s="36"/>
      <c r="C199" s="37"/>
      <c r="D199" s="205" t="s">
        <v>159</v>
      </c>
      <c r="E199" s="37"/>
      <c r="F199" s="206" t="s">
        <v>2828</v>
      </c>
      <c r="G199" s="37"/>
      <c r="H199" s="37"/>
      <c r="I199" s="207"/>
      <c r="J199" s="37"/>
      <c r="K199" s="37"/>
      <c r="L199" s="40"/>
      <c r="M199" s="208"/>
      <c r="N199" s="209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159</v>
      </c>
      <c r="AU199" s="18" t="s">
        <v>85</v>
      </c>
    </row>
    <row r="200" spans="1:65" s="12" customFormat="1" ht="25.9" customHeight="1">
      <c r="B200" s="176"/>
      <c r="C200" s="177"/>
      <c r="D200" s="178" t="s">
        <v>75</v>
      </c>
      <c r="E200" s="179" t="s">
        <v>289</v>
      </c>
      <c r="F200" s="179" t="s">
        <v>1984</v>
      </c>
      <c r="G200" s="177"/>
      <c r="H200" s="177"/>
      <c r="I200" s="180"/>
      <c r="J200" s="181">
        <f>BK200</f>
        <v>0</v>
      </c>
      <c r="K200" s="177"/>
      <c r="L200" s="182"/>
      <c r="M200" s="183"/>
      <c r="N200" s="184"/>
      <c r="O200" s="184"/>
      <c r="P200" s="185">
        <f>P201</f>
        <v>0</v>
      </c>
      <c r="Q200" s="184"/>
      <c r="R200" s="185">
        <f>R201</f>
        <v>0</v>
      </c>
      <c r="S200" s="184"/>
      <c r="T200" s="186">
        <f>T201</f>
        <v>0</v>
      </c>
      <c r="AR200" s="187" t="s">
        <v>102</v>
      </c>
      <c r="AT200" s="188" t="s">
        <v>75</v>
      </c>
      <c r="AU200" s="188" t="s">
        <v>76</v>
      </c>
      <c r="AY200" s="187" t="s">
        <v>150</v>
      </c>
      <c r="BK200" s="189">
        <f>BK201</f>
        <v>0</v>
      </c>
    </row>
    <row r="201" spans="1:65" s="12" customFormat="1" ht="22.9" customHeight="1">
      <c r="B201" s="176"/>
      <c r="C201" s="177"/>
      <c r="D201" s="178" t="s">
        <v>75</v>
      </c>
      <c r="E201" s="190" t="s">
        <v>2829</v>
      </c>
      <c r="F201" s="190" t="s">
        <v>2830</v>
      </c>
      <c r="G201" s="177"/>
      <c r="H201" s="177"/>
      <c r="I201" s="180"/>
      <c r="J201" s="191">
        <f>BK201</f>
        <v>0</v>
      </c>
      <c r="K201" s="177"/>
      <c r="L201" s="182"/>
      <c r="M201" s="183"/>
      <c r="N201" s="184"/>
      <c r="O201" s="184"/>
      <c r="P201" s="185">
        <f>SUM(P202:P205)</f>
        <v>0</v>
      </c>
      <c r="Q201" s="184"/>
      <c r="R201" s="185">
        <f>SUM(R202:R205)</f>
        <v>0</v>
      </c>
      <c r="S201" s="184"/>
      <c r="T201" s="186">
        <f>SUM(T202:T205)</f>
        <v>0</v>
      </c>
      <c r="AR201" s="187" t="s">
        <v>102</v>
      </c>
      <c r="AT201" s="188" t="s">
        <v>75</v>
      </c>
      <c r="AU201" s="188" t="s">
        <v>83</v>
      </c>
      <c r="AY201" s="187" t="s">
        <v>150</v>
      </c>
      <c r="BK201" s="189">
        <f>SUM(BK202:BK205)</f>
        <v>0</v>
      </c>
    </row>
    <row r="202" spans="1:65" s="2" customFormat="1" ht="24.2" customHeight="1">
      <c r="A202" s="35"/>
      <c r="B202" s="36"/>
      <c r="C202" s="192" t="s">
        <v>448</v>
      </c>
      <c r="D202" s="192" t="s">
        <v>152</v>
      </c>
      <c r="E202" s="193" t="s">
        <v>2831</v>
      </c>
      <c r="F202" s="194" t="s">
        <v>2832</v>
      </c>
      <c r="G202" s="195" t="s">
        <v>490</v>
      </c>
      <c r="H202" s="196">
        <v>5</v>
      </c>
      <c r="I202" s="197"/>
      <c r="J202" s="198">
        <f>ROUND(I202*H202,2)</f>
        <v>0</v>
      </c>
      <c r="K202" s="194" t="s">
        <v>156</v>
      </c>
      <c r="L202" s="40"/>
      <c r="M202" s="199" t="s">
        <v>1</v>
      </c>
      <c r="N202" s="200" t="s">
        <v>41</v>
      </c>
      <c r="O202" s="72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3" t="s">
        <v>485</v>
      </c>
      <c r="AT202" s="203" t="s">
        <v>152</v>
      </c>
      <c r="AU202" s="203" t="s">
        <v>85</v>
      </c>
      <c r="AY202" s="18" t="s">
        <v>150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8" t="s">
        <v>83</v>
      </c>
      <c r="BK202" s="204">
        <f>ROUND(I202*H202,2)</f>
        <v>0</v>
      </c>
      <c r="BL202" s="18" t="s">
        <v>485</v>
      </c>
      <c r="BM202" s="203" t="s">
        <v>2833</v>
      </c>
    </row>
    <row r="203" spans="1:65" s="2" customFormat="1" ht="19.5">
      <c r="A203" s="35"/>
      <c r="B203" s="36"/>
      <c r="C203" s="37"/>
      <c r="D203" s="205" t="s">
        <v>159</v>
      </c>
      <c r="E203" s="37"/>
      <c r="F203" s="206" t="s">
        <v>2834</v>
      </c>
      <c r="G203" s="37"/>
      <c r="H203" s="37"/>
      <c r="I203" s="207"/>
      <c r="J203" s="37"/>
      <c r="K203" s="37"/>
      <c r="L203" s="40"/>
      <c r="M203" s="208"/>
      <c r="N203" s="209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159</v>
      </c>
      <c r="AU203" s="18" t="s">
        <v>85</v>
      </c>
    </row>
    <row r="204" spans="1:65" s="2" customFormat="1" ht="16.5" customHeight="1">
      <c r="A204" s="35"/>
      <c r="B204" s="36"/>
      <c r="C204" s="246" t="s">
        <v>453</v>
      </c>
      <c r="D204" s="246" t="s">
        <v>289</v>
      </c>
      <c r="E204" s="247" t="s">
        <v>2835</v>
      </c>
      <c r="F204" s="248" t="s">
        <v>2836</v>
      </c>
      <c r="G204" s="249" t="s">
        <v>490</v>
      </c>
      <c r="H204" s="250">
        <v>5</v>
      </c>
      <c r="I204" s="251"/>
      <c r="J204" s="252">
        <f>ROUND(I204*H204,2)</f>
        <v>0</v>
      </c>
      <c r="K204" s="248" t="s">
        <v>156</v>
      </c>
      <c r="L204" s="253"/>
      <c r="M204" s="254" t="s">
        <v>1</v>
      </c>
      <c r="N204" s="255" t="s">
        <v>41</v>
      </c>
      <c r="O204" s="72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3" t="s">
        <v>1930</v>
      </c>
      <c r="AT204" s="203" t="s">
        <v>289</v>
      </c>
      <c r="AU204" s="203" t="s">
        <v>85</v>
      </c>
      <c r="AY204" s="18" t="s">
        <v>150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8" t="s">
        <v>83</v>
      </c>
      <c r="BK204" s="204">
        <f>ROUND(I204*H204,2)</f>
        <v>0</v>
      </c>
      <c r="BL204" s="18" t="s">
        <v>485</v>
      </c>
      <c r="BM204" s="203" t="s">
        <v>2837</v>
      </c>
    </row>
    <row r="205" spans="1:65" s="2" customFormat="1">
      <c r="A205" s="35"/>
      <c r="B205" s="36"/>
      <c r="C205" s="37"/>
      <c r="D205" s="205" t="s">
        <v>159</v>
      </c>
      <c r="E205" s="37"/>
      <c r="F205" s="206" t="s">
        <v>2836</v>
      </c>
      <c r="G205" s="37"/>
      <c r="H205" s="37"/>
      <c r="I205" s="207"/>
      <c r="J205" s="37"/>
      <c r="K205" s="37"/>
      <c r="L205" s="40"/>
      <c r="M205" s="208"/>
      <c r="N205" s="209"/>
      <c r="O205" s="72"/>
      <c r="P205" s="72"/>
      <c r="Q205" s="72"/>
      <c r="R205" s="72"/>
      <c r="S205" s="72"/>
      <c r="T205" s="73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159</v>
      </c>
      <c r="AU205" s="18" t="s">
        <v>85</v>
      </c>
    </row>
    <row r="206" spans="1:65" s="12" customFormat="1" ht="25.9" customHeight="1">
      <c r="B206" s="176"/>
      <c r="C206" s="177"/>
      <c r="D206" s="178" t="s">
        <v>75</v>
      </c>
      <c r="E206" s="179" t="s">
        <v>198</v>
      </c>
      <c r="F206" s="179" t="s">
        <v>199</v>
      </c>
      <c r="G206" s="177"/>
      <c r="H206" s="177"/>
      <c r="I206" s="180"/>
      <c r="J206" s="181">
        <f>BK206</f>
        <v>0</v>
      </c>
      <c r="K206" s="177"/>
      <c r="L206" s="182"/>
      <c r="M206" s="183"/>
      <c r="N206" s="184"/>
      <c r="O206" s="184"/>
      <c r="P206" s="185">
        <f>SUM(P207:P208)</f>
        <v>0</v>
      </c>
      <c r="Q206" s="184"/>
      <c r="R206" s="185">
        <f>SUM(R207:R208)</f>
        <v>0</v>
      </c>
      <c r="S206" s="184"/>
      <c r="T206" s="186">
        <f>SUM(T207:T208)</f>
        <v>0</v>
      </c>
      <c r="AR206" s="187" t="s">
        <v>185</v>
      </c>
      <c r="AT206" s="188" t="s">
        <v>75</v>
      </c>
      <c r="AU206" s="188" t="s">
        <v>76</v>
      </c>
      <c r="AY206" s="187" t="s">
        <v>150</v>
      </c>
      <c r="BK206" s="189">
        <f>SUM(BK207:BK208)</f>
        <v>0</v>
      </c>
    </row>
    <row r="207" spans="1:65" s="2" customFormat="1" ht="16.5" customHeight="1">
      <c r="A207" s="35"/>
      <c r="B207" s="36"/>
      <c r="C207" s="192" t="s">
        <v>458</v>
      </c>
      <c r="D207" s="192" t="s">
        <v>152</v>
      </c>
      <c r="E207" s="193" t="s">
        <v>2838</v>
      </c>
      <c r="F207" s="194" t="s">
        <v>2839</v>
      </c>
      <c r="G207" s="195" t="s">
        <v>202</v>
      </c>
      <c r="H207" s="196">
        <v>1</v>
      </c>
      <c r="I207" s="197"/>
      <c r="J207" s="198">
        <f>ROUND(I207*H207,2)</f>
        <v>0</v>
      </c>
      <c r="K207" s="194" t="s">
        <v>321</v>
      </c>
      <c r="L207" s="40"/>
      <c r="M207" s="199" t="s">
        <v>1</v>
      </c>
      <c r="N207" s="200" t="s">
        <v>41</v>
      </c>
      <c r="O207" s="72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3" t="s">
        <v>157</v>
      </c>
      <c r="AT207" s="203" t="s">
        <v>152</v>
      </c>
      <c r="AU207" s="203" t="s">
        <v>83</v>
      </c>
      <c r="AY207" s="18" t="s">
        <v>150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8" t="s">
        <v>83</v>
      </c>
      <c r="BK207" s="204">
        <f>ROUND(I207*H207,2)</f>
        <v>0</v>
      </c>
      <c r="BL207" s="18" t="s">
        <v>157</v>
      </c>
      <c r="BM207" s="203" t="s">
        <v>2840</v>
      </c>
    </row>
    <row r="208" spans="1:65" s="2" customFormat="1">
      <c r="A208" s="35"/>
      <c r="B208" s="36"/>
      <c r="C208" s="37"/>
      <c r="D208" s="205" t="s">
        <v>159</v>
      </c>
      <c r="E208" s="37"/>
      <c r="F208" s="206" t="s">
        <v>2839</v>
      </c>
      <c r="G208" s="37"/>
      <c r="H208" s="37"/>
      <c r="I208" s="207"/>
      <c r="J208" s="37"/>
      <c r="K208" s="37"/>
      <c r="L208" s="40"/>
      <c r="M208" s="232"/>
      <c r="N208" s="233"/>
      <c r="O208" s="234"/>
      <c r="P208" s="234"/>
      <c r="Q208" s="234"/>
      <c r="R208" s="234"/>
      <c r="S208" s="234"/>
      <c r="T208" s="2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159</v>
      </c>
      <c r="AU208" s="18" t="s">
        <v>83</v>
      </c>
    </row>
    <row r="209" spans="1:31" s="2" customFormat="1" ht="6.95" customHeight="1">
      <c r="A209" s="35"/>
      <c r="B209" s="55"/>
      <c r="C209" s="56"/>
      <c r="D209" s="56"/>
      <c r="E209" s="56"/>
      <c r="F209" s="56"/>
      <c r="G209" s="56"/>
      <c r="H209" s="56"/>
      <c r="I209" s="56"/>
      <c r="J209" s="56"/>
      <c r="K209" s="56"/>
      <c r="L209" s="40"/>
      <c r="M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</row>
  </sheetData>
  <sheetProtection algorithmName="SHA-512" hashValue="L6CaQ37RP1hNbWGL6OHxXdj9yrCT8TfmH8OrAEHwn3C482lTDBykY2uGu7gqeb6TmxFQFetrLRlQ0EXEozlD1A==" saltValue="EPp5FRbL9A7Yh4QHqVsx8YmLL+IIEKxwXz7JrVXNLFLH4iUZblgKS5nUuVVZinbP8eEblg/YEQU1O74o6HpVHw==" spinCount="100000" sheet="1" objects="1" scenarios="1" formatColumns="0" formatRows="0" autoFilter="0"/>
  <autoFilter ref="C133:K208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8" t="s">
        <v>115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85</v>
      </c>
    </row>
    <row r="4" spans="1:46" s="1" customFormat="1" ht="24.95" customHeight="1">
      <c r="B4" s="21"/>
      <c r="D4" s="118" t="s">
        <v>122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Blansko SEE  oprava</v>
      </c>
      <c r="F7" s="321"/>
      <c r="G7" s="321"/>
      <c r="H7" s="321"/>
      <c r="L7" s="21"/>
    </row>
    <row r="8" spans="1:46" ht="12.75">
      <c r="B8" s="21"/>
      <c r="D8" s="120" t="s">
        <v>123</v>
      </c>
      <c r="L8" s="21"/>
    </row>
    <row r="9" spans="1:46" s="1" customFormat="1" ht="16.5" customHeight="1">
      <c r="B9" s="21"/>
      <c r="E9" s="320" t="s">
        <v>224</v>
      </c>
      <c r="F9" s="280"/>
      <c r="G9" s="280"/>
      <c r="H9" s="280"/>
      <c r="L9" s="21"/>
    </row>
    <row r="10" spans="1:46" s="1" customFormat="1" ht="12" customHeight="1">
      <c r="B10" s="21"/>
      <c r="D10" s="120" t="s">
        <v>125</v>
      </c>
      <c r="L10" s="21"/>
    </row>
    <row r="11" spans="1:46" s="2" customFormat="1" ht="16.5" customHeight="1">
      <c r="A11" s="35"/>
      <c r="B11" s="40"/>
      <c r="C11" s="35"/>
      <c r="D11" s="35"/>
      <c r="E11" s="328" t="s">
        <v>225</v>
      </c>
      <c r="F11" s="322"/>
      <c r="G11" s="322"/>
      <c r="H11" s="322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226</v>
      </c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23" t="s">
        <v>2841</v>
      </c>
      <c r="F13" s="322"/>
      <c r="G13" s="322"/>
      <c r="H13" s="322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20" t="s">
        <v>18</v>
      </c>
      <c r="E15" s="35"/>
      <c r="F15" s="111" t="s">
        <v>1</v>
      </c>
      <c r="G15" s="35"/>
      <c r="H15" s="35"/>
      <c r="I15" s="120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20</v>
      </c>
      <c r="E16" s="35"/>
      <c r="F16" s="111" t="s">
        <v>21</v>
      </c>
      <c r="G16" s="35"/>
      <c r="H16" s="35"/>
      <c r="I16" s="120" t="s">
        <v>22</v>
      </c>
      <c r="J16" s="121" t="str">
        <f>'Rekapitulace stavby'!AN8</f>
        <v>31. 5. 2022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0" t="s">
        <v>24</v>
      </c>
      <c r="E18" s="35"/>
      <c r="F18" s="35"/>
      <c r="G18" s="35"/>
      <c r="H18" s="35"/>
      <c r="I18" s="120" t="s">
        <v>25</v>
      </c>
      <c r="J18" s="111" t="s">
        <v>26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1" t="s">
        <v>27</v>
      </c>
      <c r="F19" s="35"/>
      <c r="G19" s="35"/>
      <c r="H19" s="35"/>
      <c r="I19" s="120" t="s">
        <v>28</v>
      </c>
      <c r="J19" s="111" t="s">
        <v>29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0" t="s">
        <v>30</v>
      </c>
      <c r="E21" s="35"/>
      <c r="F21" s="35"/>
      <c r="G21" s="35"/>
      <c r="H21" s="35"/>
      <c r="I21" s="120" t="s">
        <v>25</v>
      </c>
      <c r="J21" s="31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24" t="str">
        <f>'Rekapitulace stavby'!E14</f>
        <v>Vyplň údaj</v>
      </c>
      <c r="F22" s="325"/>
      <c r="G22" s="325"/>
      <c r="H22" s="325"/>
      <c r="I22" s="120" t="s">
        <v>28</v>
      </c>
      <c r="J22" s="31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0" t="s">
        <v>32</v>
      </c>
      <c r="E24" s="35"/>
      <c r="F24" s="35"/>
      <c r="G24" s="35"/>
      <c r="H24" s="35"/>
      <c r="I24" s="120" t="s">
        <v>25</v>
      </c>
      <c r="J24" s="111" t="str">
        <f>IF('Rekapitulace stavby'!AN16="","",'Rekapitulace stavby'!AN16)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1" t="str">
        <f>IF('Rekapitulace stavby'!E17="","",'Rekapitulace stavby'!E17)</f>
        <v xml:space="preserve"> </v>
      </c>
      <c r="F25" s="35"/>
      <c r="G25" s="35"/>
      <c r="H25" s="35"/>
      <c r="I25" s="120" t="s">
        <v>28</v>
      </c>
      <c r="J25" s="111" t="str">
        <f>IF('Rekapitulace stavby'!AN17="","",'Rekapitulace stavby'!AN17)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0" t="s">
        <v>34</v>
      </c>
      <c r="E27" s="35"/>
      <c r="F27" s="35"/>
      <c r="G27" s="35"/>
      <c r="H27" s="35"/>
      <c r="I27" s="120" t="s">
        <v>25</v>
      </c>
      <c r="J27" s="111" t="str">
        <f>IF('Rekapitulace stavby'!AN19="","",'Rekapitulace stavby'!AN19)</f>
        <v/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1" t="str">
        <f>IF('Rekapitulace stavby'!E20="","",'Rekapitulace stavby'!E20)</f>
        <v xml:space="preserve"> </v>
      </c>
      <c r="F28" s="35"/>
      <c r="G28" s="35"/>
      <c r="H28" s="35"/>
      <c r="I28" s="120" t="s">
        <v>28</v>
      </c>
      <c r="J28" s="111" t="str">
        <f>IF('Rekapitulace stavby'!AN20="","",'Rekapitulace stavby'!AN20)</f>
        <v/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2"/>
      <c r="B31" s="123"/>
      <c r="C31" s="122"/>
      <c r="D31" s="122"/>
      <c r="E31" s="326" t="s">
        <v>1</v>
      </c>
      <c r="F31" s="326"/>
      <c r="G31" s="326"/>
      <c r="H31" s="326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6" t="s">
        <v>36</v>
      </c>
      <c r="E34" s="35"/>
      <c r="F34" s="35"/>
      <c r="G34" s="35"/>
      <c r="H34" s="35"/>
      <c r="I34" s="35"/>
      <c r="J34" s="127">
        <f>ROUND(J128,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5"/>
      <c r="E35" s="125"/>
      <c r="F35" s="125"/>
      <c r="G35" s="125"/>
      <c r="H35" s="125"/>
      <c r="I35" s="125"/>
      <c r="J35" s="125"/>
      <c r="K35" s="12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8" t="s">
        <v>38</v>
      </c>
      <c r="G36" s="35"/>
      <c r="H36" s="35"/>
      <c r="I36" s="128" t="s">
        <v>37</v>
      </c>
      <c r="J36" s="128" t="s">
        <v>39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9" t="s">
        <v>40</v>
      </c>
      <c r="E37" s="120" t="s">
        <v>41</v>
      </c>
      <c r="F37" s="130">
        <f>ROUND((SUM(BE128:BE310)),  2)</f>
        <v>0</v>
      </c>
      <c r="G37" s="35"/>
      <c r="H37" s="35"/>
      <c r="I37" s="131">
        <v>0.21</v>
      </c>
      <c r="J37" s="130">
        <f>ROUND(((SUM(BE128:BE310))*I37),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0" t="s">
        <v>42</v>
      </c>
      <c r="F38" s="130">
        <f>ROUND((SUM(BF128:BF310)),  2)</f>
        <v>0</v>
      </c>
      <c r="G38" s="35"/>
      <c r="H38" s="35"/>
      <c r="I38" s="131">
        <v>0.15</v>
      </c>
      <c r="J38" s="130">
        <f>ROUND(((SUM(BF128:BF310))*I38),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43</v>
      </c>
      <c r="F39" s="130">
        <f>ROUND((SUM(BG128:BG310)),  2)</f>
        <v>0</v>
      </c>
      <c r="G39" s="35"/>
      <c r="H39" s="35"/>
      <c r="I39" s="131">
        <v>0.21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20" t="s">
        <v>44</v>
      </c>
      <c r="F40" s="130">
        <f>ROUND((SUM(BH128:BH310)),  2)</f>
        <v>0</v>
      </c>
      <c r="G40" s="35"/>
      <c r="H40" s="35"/>
      <c r="I40" s="131">
        <v>0.15</v>
      </c>
      <c r="J40" s="130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0" t="s">
        <v>45</v>
      </c>
      <c r="F41" s="130">
        <f>ROUND((SUM(BI128:BI310)),  2)</f>
        <v>0</v>
      </c>
      <c r="G41" s="35"/>
      <c r="H41" s="35"/>
      <c r="I41" s="131">
        <v>0</v>
      </c>
      <c r="J41" s="130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2"/>
      <c r="D43" s="133" t="s">
        <v>46</v>
      </c>
      <c r="E43" s="134"/>
      <c r="F43" s="134"/>
      <c r="G43" s="135" t="s">
        <v>47</v>
      </c>
      <c r="H43" s="136" t="s">
        <v>48</v>
      </c>
      <c r="I43" s="134"/>
      <c r="J43" s="137">
        <f>SUM(J34:J41)</f>
        <v>0</v>
      </c>
      <c r="K43" s="138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18" t="str">
        <f>E7</f>
        <v>Blansko SEE  oprava</v>
      </c>
      <c r="F85" s="319"/>
      <c r="G85" s="319"/>
      <c r="H85" s="319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18" t="s">
        <v>224</v>
      </c>
      <c r="F87" s="304"/>
      <c r="G87" s="304"/>
      <c r="H87" s="304"/>
      <c r="I87" s="23"/>
      <c r="J87" s="23"/>
      <c r="K87" s="23"/>
      <c r="L87" s="21"/>
    </row>
    <row r="88" spans="1:31" s="1" customFormat="1" ht="12" customHeight="1">
      <c r="B88" s="22"/>
      <c r="C88" s="30" t="s">
        <v>125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27" t="s">
        <v>225</v>
      </c>
      <c r="F89" s="317"/>
      <c r="G89" s="317"/>
      <c r="H89" s="317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226</v>
      </c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312" t="str">
        <f>E13</f>
        <v>07 - Elektro - silnoproud</v>
      </c>
      <c r="F91" s="317"/>
      <c r="G91" s="317"/>
      <c r="H91" s="317"/>
      <c r="I91" s="37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 xml:space="preserve"> </v>
      </c>
      <c r="G93" s="37"/>
      <c r="H93" s="37"/>
      <c r="I93" s="30" t="s">
        <v>22</v>
      </c>
      <c r="J93" s="67" t="str">
        <f>IF(J16="","",J16)</f>
        <v>31. 5. 2022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>Správa železnic, státní organizace</v>
      </c>
      <c r="G95" s="37"/>
      <c r="H95" s="37"/>
      <c r="I95" s="30" t="s">
        <v>32</v>
      </c>
      <c r="J95" s="33" t="str">
        <f>E25</f>
        <v xml:space="preserve"> 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30</v>
      </c>
      <c r="D96" s="37"/>
      <c r="E96" s="37"/>
      <c r="F96" s="28" t="str">
        <f>IF(E22="","",E22)</f>
        <v>Vyplň údaj</v>
      </c>
      <c r="G96" s="37"/>
      <c r="H96" s="37"/>
      <c r="I96" s="30" t="s">
        <v>34</v>
      </c>
      <c r="J96" s="33" t="str">
        <f>E28</f>
        <v xml:space="preserve"> 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0" t="s">
        <v>128</v>
      </c>
      <c r="D98" s="151"/>
      <c r="E98" s="151"/>
      <c r="F98" s="151"/>
      <c r="G98" s="151"/>
      <c r="H98" s="151"/>
      <c r="I98" s="151"/>
      <c r="J98" s="152" t="s">
        <v>129</v>
      </c>
      <c r="K98" s="151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3" t="s">
        <v>130</v>
      </c>
      <c r="D100" s="37"/>
      <c r="E100" s="37"/>
      <c r="F100" s="37"/>
      <c r="G100" s="37"/>
      <c r="H100" s="37"/>
      <c r="I100" s="37"/>
      <c r="J100" s="85">
        <f>J128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131</v>
      </c>
    </row>
    <row r="101" spans="1:47" s="9" customFormat="1" ht="24.95" customHeight="1">
      <c r="B101" s="154"/>
      <c r="C101" s="155"/>
      <c r="D101" s="156" t="s">
        <v>238</v>
      </c>
      <c r="E101" s="157"/>
      <c r="F101" s="157"/>
      <c r="G101" s="157"/>
      <c r="H101" s="157"/>
      <c r="I101" s="157"/>
      <c r="J101" s="158">
        <f>J129</f>
        <v>0</v>
      </c>
      <c r="K101" s="155"/>
      <c r="L101" s="159"/>
    </row>
    <row r="102" spans="1:47" s="10" customFormat="1" ht="19.899999999999999" customHeight="1">
      <c r="B102" s="160"/>
      <c r="C102" s="105"/>
      <c r="D102" s="161" t="s">
        <v>2728</v>
      </c>
      <c r="E102" s="162"/>
      <c r="F102" s="162"/>
      <c r="G102" s="162"/>
      <c r="H102" s="162"/>
      <c r="I102" s="162"/>
      <c r="J102" s="163">
        <f>J130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2842</v>
      </c>
      <c r="E103" s="162"/>
      <c r="F103" s="162"/>
      <c r="G103" s="162"/>
      <c r="H103" s="162"/>
      <c r="I103" s="162"/>
      <c r="J103" s="163">
        <f>J299</f>
        <v>0</v>
      </c>
      <c r="K103" s="105"/>
      <c r="L103" s="164"/>
    </row>
    <row r="104" spans="1:47" s="9" customFormat="1" ht="24.95" customHeight="1">
      <c r="B104" s="154"/>
      <c r="C104" s="155"/>
      <c r="D104" s="156" t="s">
        <v>255</v>
      </c>
      <c r="E104" s="157"/>
      <c r="F104" s="157"/>
      <c r="G104" s="157"/>
      <c r="H104" s="157"/>
      <c r="I104" s="157"/>
      <c r="J104" s="158">
        <f>J304</f>
        <v>0</v>
      </c>
      <c r="K104" s="155"/>
      <c r="L104" s="159"/>
    </row>
    <row r="105" spans="1:47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47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47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24.95" customHeight="1">
      <c r="A111" s="35"/>
      <c r="B111" s="36"/>
      <c r="C111" s="24" t="s">
        <v>135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12" customHeight="1">
      <c r="A113" s="35"/>
      <c r="B113" s="36"/>
      <c r="C113" s="30" t="s">
        <v>16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16.5" customHeight="1">
      <c r="A114" s="35"/>
      <c r="B114" s="36"/>
      <c r="C114" s="37"/>
      <c r="D114" s="37"/>
      <c r="E114" s="318" t="str">
        <f>E7</f>
        <v>Blansko SEE  oprava</v>
      </c>
      <c r="F114" s="319"/>
      <c r="G114" s="319"/>
      <c r="H114" s="319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1" customFormat="1" ht="12" customHeight="1">
      <c r="B115" s="22"/>
      <c r="C115" s="30" t="s">
        <v>123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pans="1:63" s="1" customFormat="1" ht="16.5" customHeight="1">
      <c r="B116" s="22"/>
      <c r="C116" s="23"/>
      <c r="D116" s="23"/>
      <c r="E116" s="318" t="s">
        <v>224</v>
      </c>
      <c r="F116" s="304"/>
      <c r="G116" s="304"/>
      <c r="H116" s="304"/>
      <c r="I116" s="23"/>
      <c r="J116" s="23"/>
      <c r="K116" s="23"/>
      <c r="L116" s="21"/>
    </row>
    <row r="117" spans="1:63" s="1" customFormat="1" ht="12" customHeight="1">
      <c r="B117" s="22"/>
      <c r="C117" s="30" t="s">
        <v>125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pans="1:63" s="2" customFormat="1" ht="16.5" customHeight="1">
      <c r="A118" s="35"/>
      <c r="B118" s="36"/>
      <c r="C118" s="37"/>
      <c r="D118" s="37"/>
      <c r="E118" s="327" t="s">
        <v>225</v>
      </c>
      <c r="F118" s="317"/>
      <c r="G118" s="317"/>
      <c r="H118" s="31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" customHeight="1">
      <c r="A119" s="35"/>
      <c r="B119" s="36"/>
      <c r="C119" s="30" t="s">
        <v>226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6.5" customHeight="1">
      <c r="A120" s="35"/>
      <c r="B120" s="36"/>
      <c r="C120" s="37"/>
      <c r="D120" s="37"/>
      <c r="E120" s="312" t="str">
        <f>E13</f>
        <v>07 - Elektro - silnoproud</v>
      </c>
      <c r="F120" s="317"/>
      <c r="G120" s="317"/>
      <c r="H120" s="31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" customHeight="1">
      <c r="A122" s="35"/>
      <c r="B122" s="36"/>
      <c r="C122" s="30" t="s">
        <v>20</v>
      </c>
      <c r="D122" s="37"/>
      <c r="E122" s="37"/>
      <c r="F122" s="28" t="str">
        <f>F16</f>
        <v xml:space="preserve"> </v>
      </c>
      <c r="G122" s="37"/>
      <c r="H122" s="37"/>
      <c r="I122" s="30" t="s">
        <v>22</v>
      </c>
      <c r="J122" s="67" t="str">
        <f>IF(J16="","",J16)</f>
        <v>31. 5. 2022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2" customHeight="1">
      <c r="A124" s="35"/>
      <c r="B124" s="36"/>
      <c r="C124" s="30" t="s">
        <v>24</v>
      </c>
      <c r="D124" s="37"/>
      <c r="E124" s="37"/>
      <c r="F124" s="28" t="str">
        <f>E19</f>
        <v>Správa železnic, státní organizace</v>
      </c>
      <c r="G124" s="37"/>
      <c r="H124" s="37"/>
      <c r="I124" s="30" t="s">
        <v>32</v>
      </c>
      <c r="J124" s="33" t="str">
        <f>E25</f>
        <v xml:space="preserve"> 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5.2" customHeight="1">
      <c r="A125" s="35"/>
      <c r="B125" s="36"/>
      <c r="C125" s="30" t="s">
        <v>30</v>
      </c>
      <c r="D125" s="37"/>
      <c r="E125" s="37"/>
      <c r="F125" s="28" t="str">
        <f>IF(E22="","",E22)</f>
        <v>Vyplň údaj</v>
      </c>
      <c r="G125" s="37"/>
      <c r="H125" s="37"/>
      <c r="I125" s="30" t="s">
        <v>34</v>
      </c>
      <c r="J125" s="33" t="str">
        <f>E28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 ht="10.3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1" customFormat="1" ht="29.25" customHeight="1">
      <c r="A127" s="165"/>
      <c r="B127" s="166"/>
      <c r="C127" s="167" t="s">
        <v>136</v>
      </c>
      <c r="D127" s="168" t="s">
        <v>61</v>
      </c>
      <c r="E127" s="168" t="s">
        <v>57</v>
      </c>
      <c r="F127" s="168" t="s">
        <v>58</v>
      </c>
      <c r="G127" s="168" t="s">
        <v>137</v>
      </c>
      <c r="H127" s="168" t="s">
        <v>138</v>
      </c>
      <c r="I127" s="168" t="s">
        <v>139</v>
      </c>
      <c r="J127" s="168" t="s">
        <v>129</v>
      </c>
      <c r="K127" s="169" t="s">
        <v>140</v>
      </c>
      <c r="L127" s="170"/>
      <c r="M127" s="76" t="s">
        <v>1</v>
      </c>
      <c r="N127" s="77" t="s">
        <v>40</v>
      </c>
      <c r="O127" s="77" t="s">
        <v>141</v>
      </c>
      <c r="P127" s="77" t="s">
        <v>142</v>
      </c>
      <c r="Q127" s="77" t="s">
        <v>143</v>
      </c>
      <c r="R127" s="77" t="s">
        <v>144</v>
      </c>
      <c r="S127" s="77" t="s">
        <v>145</v>
      </c>
      <c r="T127" s="78" t="s">
        <v>146</v>
      </c>
      <c r="U127" s="165"/>
      <c r="V127" s="165"/>
      <c r="W127" s="165"/>
      <c r="X127" s="165"/>
      <c r="Y127" s="165"/>
      <c r="Z127" s="165"/>
      <c r="AA127" s="165"/>
      <c r="AB127" s="165"/>
      <c r="AC127" s="165"/>
      <c r="AD127" s="165"/>
      <c r="AE127" s="165"/>
    </row>
    <row r="128" spans="1:63" s="2" customFormat="1" ht="22.9" customHeight="1">
      <c r="A128" s="35"/>
      <c r="B128" s="36"/>
      <c r="C128" s="83" t="s">
        <v>147</v>
      </c>
      <c r="D128" s="37"/>
      <c r="E128" s="37"/>
      <c r="F128" s="37"/>
      <c r="G128" s="37"/>
      <c r="H128" s="37"/>
      <c r="I128" s="37"/>
      <c r="J128" s="171">
        <f>BK128</f>
        <v>0</v>
      </c>
      <c r="K128" s="37"/>
      <c r="L128" s="40"/>
      <c r="M128" s="79"/>
      <c r="N128" s="172"/>
      <c r="O128" s="80"/>
      <c r="P128" s="173">
        <f>P129+P304</f>
        <v>0</v>
      </c>
      <c r="Q128" s="80"/>
      <c r="R128" s="173">
        <f>R129+R304</f>
        <v>0.39354</v>
      </c>
      <c r="S128" s="80"/>
      <c r="T128" s="174">
        <f>T129+T304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75</v>
      </c>
      <c r="AU128" s="18" t="s">
        <v>131</v>
      </c>
      <c r="BK128" s="175">
        <f>BK129+BK304</f>
        <v>0</v>
      </c>
    </row>
    <row r="129" spans="1:65" s="12" customFormat="1" ht="25.9" customHeight="1">
      <c r="B129" s="176"/>
      <c r="C129" s="177"/>
      <c r="D129" s="178" t="s">
        <v>75</v>
      </c>
      <c r="E129" s="179" t="s">
        <v>789</v>
      </c>
      <c r="F129" s="179" t="s">
        <v>790</v>
      </c>
      <c r="G129" s="177"/>
      <c r="H129" s="177"/>
      <c r="I129" s="180"/>
      <c r="J129" s="181">
        <f>BK129</f>
        <v>0</v>
      </c>
      <c r="K129" s="177"/>
      <c r="L129" s="182"/>
      <c r="M129" s="183"/>
      <c r="N129" s="184"/>
      <c r="O129" s="184"/>
      <c r="P129" s="185">
        <f>P130+P299</f>
        <v>0</v>
      </c>
      <c r="Q129" s="184"/>
      <c r="R129" s="185">
        <f>R130+R299</f>
        <v>0.39354</v>
      </c>
      <c r="S129" s="184"/>
      <c r="T129" s="186">
        <f>T130+T299</f>
        <v>0</v>
      </c>
      <c r="AR129" s="187" t="s">
        <v>85</v>
      </c>
      <c r="AT129" s="188" t="s">
        <v>75</v>
      </c>
      <c r="AU129" s="188" t="s">
        <v>76</v>
      </c>
      <c r="AY129" s="187" t="s">
        <v>150</v>
      </c>
      <c r="BK129" s="189">
        <f>BK130+BK299</f>
        <v>0</v>
      </c>
    </row>
    <row r="130" spans="1:65" s="12" customFormat="1" ht="22.9" customHeight="1">
      <c r="B130" s="176"/>
      <c r="C130" s="177"/>
      <c r="D130" s="178" t="s">
        <v>75</v>
      </c>
      <c r="E130" s="190" t="s">
        <v>2749</v>
      </c>
      <c r="F130" s="190" t="s">
        <v>2750</v>
      </c>
      <c r="G130" s="177"/>
      <c r="H130" s="177"/>
      <c r="I130" s="180"/>
      <c r="J130" s="191">
        <f>BK130</f>
        <v>0</v>
      </c>
      <c r="K130" s="177"/>
      <c r="L130" s="182"/>
      <c r="M130" s="183"/>
      <c r="N130" s="184"/>
      <c r="O130" s="184"/>
      <c r="P130" s="185">
        <f>SUM(P131:P298)</f>
        <v>0</v>
      </c>
      <c r="Q130" s="184"/>
      <c r="R130" s="185">
        <f>SUM(R131:R298)</f>
        <v>0.37353999999999998</v>
      </c>
      <c r="S130" s="184"/>
      <c r="T130" s="186">
        <f>SUM(T131:T298)</f>
        <v>0</v>
      </c>
      <c r="AR130" s="187" t="s">
        <v>85</v>
      </c>
      <c r="AT130" s="188" t="s">
        <v>75</v>
      </c>
      <c r="AU130" s="188" t="s">
        <v>83</v>
      </c>
      <c r="AY130" s="187" t="s">
        <v>150</v>
      </c>
      <c r="BK130" s="189">
        <f>SUM(BK131:BK298)</f>
        <v>0</v>
      </c>
    </row>
    <row r="131" spans="1:65" s="2" customFormat="1" ht="21.75" customHeight="1">
      <c r="A131" s="35"/>
      <c r="B131" s="36"/>
      <c r="C131" s="192" t="s">
        <v>83</v>
      </c>
      <c r="D131" s="192" t="s">
        <v>152</v>
      </c>
      <c r="E131" s="193" t="s">
        <v>2843</v>
      </c>
      <c r="F131" s="194" t="s">
        <v>2844</v>
      </c>
      <c r="G131" s="195" t="s">
        <v>490</v>
      </c>
      <c r="H131" s="196">
        <v>1</v>
      </c>
      <c r="I131" s="197"/>
      <c r="J131" s="198">
        <f>ROUND(I131*H131,2)</f>
        <v>0</v>
      </c>
      <c r="K131" s="194" t="s">
        <v>321</v>
      </c>
      <c r="L131" s="40"/>
      <c r="M131" s="199" t="s">
        <v>1</v>
      </c>
      <c r="N131" s="200" t="s">
        <v>41</v>
      </c>
      <c r="O131" s="72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3" t="s">
        <v>350</v>
      </c>
      <c r="AT131" s="203" t="s">
        <v>152</v>
      </c>
      <c r="AU131" s="203" t="s">
        <v>85</v>
      </c>
      <c r="AY131" s="18" t="s">
        <v>150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8" t="s">
        <v>83</v>
      </c>
      <c r="BK131" s="204">
        <f>ROUND(I131*H131,2)</f>
        <v>0</v>
      </c>
      <c r="BL131" s="18" t="s">
        <v>350</v>
      </c>
      <c r="BM131" s="203" t="s">
        <v>2845</v>
      </c>
    </row>
    <row r="132" spans="1:65" s="2" customFormat="1">
      <c r="A132" s="35"/>
      <c r="B132" s="36"/>
      <c r="C132" s="37"/>
      <c r="D132" s="205" t="s">
        <v>159</v>
      </c>
      <c r="E132" s="37"/>
      <c r="F132" s="206" t="s">
        <v>2844</v>
      </c>
      <c r="G132" s="37"/>
      <c r="H132" s="37"/>
      <c r="I132" s="207"/>
      <c r="J132" s="37"/>
      <c r="K132" s="37"/>
      <c r="L132" s="40"/>
      <c r="M132" s="208"/>
      <c r="N132" s="209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159</v>
      </c>
      <c r="AU132" s="18" t="s">
        <v>85</v>
      </c>
    </row>
    <row r="133" spans="1:65" s="2" customFormat="1" ht="21.75" customHeight="1">
      <c r="A133" s="35"/>
      <c r="B133" s="36"/>
      <c r="C133" s="192" t="s">
        <v>85</v>
      </c>
      <c r="D133" s="192" t="s">
        <v>152</v>
      </c>
      <c r="E133" s="193" t="s">
        <v>2846</v>
      </c>
      <c r="F133" s="194" t="s">
        <v>2847</v>
      </c>
      <c r="G133" s="195" t="s">
        <v>490</v>
      </c>
      <c r="H133" s="196">
        <v>3</v>
      </c>
      <c r="I133" s="197"/>
      <c r="J133" s="198">
        <f>ROUND(I133*H133,2)</f>
        <v>0</v>
      </c>
      <c r="K133" s="194" t="s">
        <v>321</v>
      </c>
      <c r="L133" s="40"/>
      <c r="M133" s="199" t="s">
        <v>1</v>
      </c>
      <c r="N133" s="200" t="s">
        <v>41</v>
      </c>
      <c r="O133" s="72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3" t="s">
        <v>350</v>
      </c>
      <c r="AT133" s="203" t="s">
        <v>152</v>
      </c>
      <c r="AU133" s="203" t="s">
        <v>85</v>
      </c>
      <c r="AY133" s="18" t="s">
        <v>150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8" t="s">
        <v>83</v>
      </c>
      <c r="BK133" s="204">
        <f>ROUND(I133*H133,2)</f>
        <v>0</v>
      </c>
      <c r="BL133" s="18" t="s">
        <v>350</v>
      </c>
      <c r="BM133" s="203" t="s">
        <v>2848</v>
      </c>
    </row>
    <row r="134" spans="1:65" s="2" customFormat="1">
      <c r="A134" s="35"/>
      <c r="B134" s="36"/>
      <c r="C134" s="37"/>
      <c r="D134" s="205" t="s">
        <v>159</v>
      </c>
      <c r="E134" s="37"/>
      <c r="F134" s="206" t="s">
        <v>2847</v>
      </c>
      <c r="G134" s="37"/>
      <c r="H134" s="37"/>
      <c r="I134" s="207"/>
      <c r="J134" s="37"/>
      <c r="K134" s="37"/>
      <c r="L134" s="40"/>
      <c r="M134" s="208"/>
      <c r="N134" s="209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159</v>
      </c>
      <c r="AU134" s="18" t="s">
        <v>85</v>
      </c>
    </row>
    <row r="135" spans="1:65" s="2" customFormat="1" ht="21.75" customHeight="1">
      <c r="A135" s="35"/>
      <c r="B135" s="36"/>
      <c r="C135" s="192" t="s">
        <v>102</v>
      </c>
      <c r="D135" s="192" t="s">
        <v>152</v>
      </c>
      <c r="E135" s="193" t="s">
        <v>2849</v>
      </c>
      <c r="F135" s="194" t="s">
        <v>2850</v>
      </c>
      <c r="G135" s="195" t="s">
        <v>490</v>
      </c>
      <c r="H135" s="196">
        <v>1</v>
      </c>
      <c r="I135" s="197"/>
      <c r="J135" s="198">
        <f>ROUND(I135*H135,2)</f>
        <v>0</v>
      </c>
      <c r="K135" s="194" t="s">
        <v>321</v>
      </c>
      <c r="L135" s="40"/>
      <c r="M135" s="199" t="s">
        <v>1</v>
      </c>
      <c r="N135" s="200" t="s">
        <v>41</v>
      </c>
      <c r="O135" s="72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3" t="s">
        <v>350</v>
      </c>
      <c r="AT135" s="203" t="s">
        <v>152</v>
      </c>
      <c r="AU135" s="203" t="s">
        <v>85</v>
      </c>
      <c r="AY135" s="18" t="s">
        <v>150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8" t="s">
        <v>83</v>
      </c>
      <c r="BK135" s="204">
        <f>ROUND(I135*H135,2)</f>
        <v>0</v>
      </c>
      <c r="BL135" s="18" t="s">
        <v>350</v>
      </c>
      <c r="BM135" s="203" t="s">
        <v>2851</v>
      </c>
    </row>
    <row r="136" spans="1:65" s="2" customFormat="1">
      <c r="A136" s="35"/>
      <c r="B136" s="36"/>
      <c r="C136" s="37"/>
      <c r="D136" s="205" t="s">
        <v>159</v>
      </c>
      <c r="E136" s="37"/>
      <c r="F136" s="206" t="s">
        <v>2850</v>
      </c>
      <c r="G136" s="37"/>
      <c r="H136" s="37"/>
      <c r="I136" s="207"/>
      <c r="J136" s="37"/>
      <c r="K136" s="37"/>
      <c r="L136" s="40"/>
      <c r="M136" s="208"/>
      <c r="N136" s="209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159</v>
      </c>
      <c r="AU136" s="18" t="s">
        <v>85</v>
      </c>
    </row>
    <row r="137" spans="1:65" s="2" customFormat="1" ht="16.5" customHeight="1">
      <c r="A137" s="35"/>
      <c r="B137" s="36"/>
      <c r="C137" s="246" t="s">
        <v>157</v>
      </c>
      <c r="D137" s="246" t="s">
        <v>289</v>
      </c>
      <c r="E137" s="247" t="s">
        <v>2852</v>
      </c>
      <c r="F137" s="248" t="s">
        <v>2853</v>
      </c>
      <c r="G137" s="249" t="s">
        <v>490</v>
      </c>
      <c r="H137" s="250">
        <v>1</v>
      </c>
      <c r="I137" s="251"/>
      <c r="J137" s="252">
        <f>ROUND(I137*H137,2)</f>
        <v>0</v>
      </c>
      <c r="K137" s="248" t="s">
        <v>321</v>
      </c>
      <c r="L137" s="253"/>
      <c r="M137" s="254" t="s">
        <v>1</v>
      </c>
      <c r="N137" s="255" t="s">
        <v>41</v>
      </c>
      <c r="O137" s="72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3" t="s">
        <v>475</v>
      </c>
      <c r="AT137" s="203" t="s">
        <v>289</v>
      </c>
      <c r="AU137" s="203" t="s">
        <v>85</v>
      </c>
      <c r="AY137" s="18" t="s">
        <v>150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8" t="s">
        <v>83</v>
      </c>
      <c r="BK137" s="204">
        <f>ROUND(I137*H137,2)</f>
        <v>0</v>
      </c>
      <c r="BL137" s="18" t="s">
        <v>350</v>
      </c>
      <c r="BM137" s="203" t="s">
        <v>2854</v>
      </c>
    </row>
    <row r="138" spans="1:65" s="2" customFormat="1">
      <c r="A138" s="35"/>
      <c r="B138" s="36"/>
      <c r="C138" s="37"/>
      <c r="D138" s="205" t="s">
        <v>159</v>
      </c>
      <c r="E138" s="37"/>
      <c r="F138" s="206" t="s">
        <v>2853</v>
      </c>
      <c r="G138" s="37"/>
      <c r="H138" s="37"/>
      <c r="I138" s="207"/>
      <c r="J138" s="37"/>
      <c r="K138" s="37"/>
      <c r="L138" s="40"/>
      <c r="M138" s="208"/>
      <c r="N138" s="209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159</v>
      </c>
      <c r="AU138" s="18" t="s">
        <v>85</v>
      </c>
    </row>
    <row r="139" spans="1:65" s="2" customFormat="1" ht="16.5" customHeight="1">
      <c r="A139" s="35"/>
      <c r="B139" s="36"/>
      <c r="C139" s="192" t="s">
        <v>185</v>
      </c>
      <c r="D139" s="192" t="s">
        <v>152</v>
      </c>
      <c r="E139" s="193" t="s">
        <v>2855</v>
      </c>
      <c r="F139" s="194" t="s">
        <v>2856</v>
      </c>
      <c r="G139" s="195" t="s">
        <v>490</v>
      </c>
      <c r="H139" s="196">
        <v>6</v>
      </c>
      <c r="I139" s="197"/>
      <c r="J139" s="198">
        <f>ROUND(I139*H139,2)</f>
        <v>0</v>
      </c>
      <c r="K139" s="194" t="s">
        <v>321</v>
      </c>
      <c r="L139" s="40"/>
      <c r="M139" s="199" t="s">
        <v>1</v>
      </c>
      <c r="N139" s="200" t="s">
        <v>41</v>
      </c>
      <c r="O139" s="72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3" t="s">
        <v>350</v>
      </c>
      <c r="AT139" s="203" t="s">
        <v>152</v>
      </c>
      <c r="AU139" s="203" t="s">
        <v>85</v>
      </c>
      <c r="AY139" s="18" t="s">
        <v>150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8" t="s">
        <v>83</v>
      </c>
      <c r="BK139" s="204">
        <f>ROUND(I139*H139,2)</f>
        <v>0</v>
      </c>
      <c r="BL139" s="18" t="s">
        <v>350</v>
      </c>
      <c r="BM139" s="203" t="s">
        <v>2857</v>
      </c>
    </row>
    <row r="140" spans="1:65" s="2" customFormat="1">
      <c r="A140" s="35"/>
      <c r="B140" s="36"/>
      <c r="C140" s="37"/>
      <c r="D140" s="205" t="s">
        <v>159</v>
      </c>
      <c r="E140" s="37"/>
      <c r="F140" s="206" t="s">
        <v>2856</v>
      </c>
      <c r="G140" s="37"/>
      <c r="H140" s="37"/>
      <c r="I140" s="207"/>
      <c r="J140" s="37"/>
      <c r="K140" s="37"/>
      <c r="L140" s="40"/>
      <c r="M140" s="208"/>
      <c r="N140" s="209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159</v>
      </c>
      <c r="AU140" s="18" t="s">
        <v>85</v>
      </c>
    </row>
    <row r="141" spans="1:65" s="2" customFormat="1" ht="16.5" customHeight="1">
      <c r="A141" s="35"/>
      <c r="B141" s="36"/>
      <c r="C141" s="246" t="s">
        <v>191</v>
      </c>
      <c r="D141" s="246" t="s">
        <v>289</v>
      </c>
      <c r="E141" s="247" t="s">
        <v>2858</v>
      </c>
      <c r="F141" s="248" t="s">
        <v>2859</v>
      </c>
      <c r="G141" s="249" t="s">
        <v>490</v>
      </c>
      <c r="H141" s="250">
        <v>6</v>
      </c>
      <c r="I141" s="251"/>
      <c r="J141" s="252">
        <f>ROUND(I141*H141,2)</f>
        <v>0</v>
      </c>
      <c r="K141" s="248" t="s">
        <v>321</v>
      </c>
      <c r="L141" s="253"/>
      <c r="M141" s="254" t="s">
        <v>1</v>
      </c>
      <c r="N141" s="255" t="s">
        <v>41</v>
      </c>
      <c r="O141" s="72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3" t="s">
        <v>475</v>
      </c>
      <c r="AT141" s="203" t="s">
        <v>289</v>
      </c>
      <c r="AU141" s="203" t="s">
        <v>85</v>
      </c>
      <c r="AY141" s="18" t="s">
        <v>150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8" t="s">
        <v>83</v>
      </c>
      <c r="BK141" s="204">
        <f>ROUND(I141*H141,2)</f>
        <v>0</v>
      </c>
      <c r="BL141" s="18" t="s">
        <v>350</v>
      </c>
      <c r="BM141" s="203" t="s">
        <v>2860</v>
      </c>
    </row>
    <row r="142" spans="1:65" s="2" customFormat="1">
      <c r="A142" s="35"/>
      <c r="B142" s="36"/>
      <c r="C142" s="37"/>
      <c r="D142" s="205" t="s">
        <v>159</v>
      </c>
      <c r="E142" s="37"/>
      <c r="F142" s="206" t="s">
        <v>2859</v>
      </c>
      <c r="G142" s="37"/>
      <c r="H142" s="37"/>
      <c r="I142" s="207"/>
      <c r="J142" s="37"/>
      <c r="K142" s="37"/>
      <c r="L142" s="40"/>
      <c r="M142" s="208"/>
      <c r="N142" s="209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159</v>
      </c>
      <c r="AU142" s="18" t="s">
        <v>85</v>
      </c>
    </row>
    <row r="143" spans="1:65" s="2" customFormat="1" ht="16.5" customHeight="1">
      <c r="A143" s="35"/>
      <c r="B143" s="36"/>
      <c r="C143" s="192" t="s">
        <v>288</v>
      </c>
      <c r="D143" s="192" t="s">
        <v>152</v>
      </c>
      <c r="E143" s="193" t="s">
        <v>2861</v>
      </c>
      <c r="F143" s="194" t="s">
        <v>2862</v>
      </c>
      <c r="G143" s="195" t="s">
        <v>490</v>
      </c>
      <c r="H143" s="196">
        <v>35</v>
      </c>
      <c r="I143" s="197"/>
      <c r="J143" s="198">
        <f>ROUND(I143*H143,2)</f>
        <v>0</v>
      </c>
      <c r="K143" s="194" t="s">
        <v>156</v>
      </c>
      <c r="L143" s="40"/>
      <c r="M143" s="199" t="s">
        <v>1</v>
      </c>
      <c r="N143" s="200" t="s">
        <v>41</v>
      </c>
      <c r="O143" s="72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3" t="s">
        <v>350</v>
      </c>
      <c r="AT143" s="203" t="s">
        <v>152</v>
      </c>
      <c r="AU143" s="203" t="s">
        <v>85</v>
      </c>
      <c r="AY143" s="18" t="s">
        <v>150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8" t="s">
        <v>83</v>
      </c>
      <c r="BK143" s="204">
        <f>ROUND(I143*H143,2)</f>
        <v>0</v>
      </c>
      <c r="BL143" s="18" t="s">
        <v>350</v>
      </c>
      <c r="BM143" s="203" t="s">
        <v>2863</v>
      </c>
    </row>
    <row r="144" spans="1:65" s="2" customFormat="1" ht="29.25">
      <c r="A144" s="35"/>
      <c r="B144" s="36"/>
      <c r="C144" s="37"/>
      <c r="D144" s="205" t="s">
        <v>159</v>
      </c>
      <c r="E144" s="37"/>
      <c r="F144" s="206" t="s">
        <v>2864</v>
      </c>
      <c r="G144" s="37"/>
      <c r="H144" s="37"/>
      <c r="I144" s="207"/>
      <c r="J144" s="37"/>
      <c r="K144" s="37"/>
      <c r="L144" s="40"/>
      <c r="M144" s="208"/>
      <c r="N144" s="209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159</v>
      </c>
      <c r="AU144" s="18" t="s">
        <v>85</v>
      </c>
    </row>
    <row r="145" spans="1:65" s="2" customFormat="1" ht="24.2" customHeight="1">
      <c r="A145" s="35"/>
      <c r="B145" s="36"/>
      <c r="C145" s="246" t="s">
        <v>292</v>
      </c>
      <c r="D145" s="246" t="s">
        <v>289</v>
      </c>
      <c r="E145" s="247" t="s">
        <v>2865</v>
      </c>
      <c r="F145" s="248" t="s">
        <v>2866</v>
      </c>
      <c r="G145" s="249" t="s">
        <v>490</v>
      </c>
      <c r="H145" s="250">
        <v>35</v>
      </c>
      <c r="I145" s="251"/>
      <c r="J145" s="252">
        <f>ROUND(I145*H145,2)</f>
        <v>0</v>
      </c>
      <c r="K145" s="248" t="s">
        <v>321</v>
      </c>
      <c r="L145" s="253"/>
      <c r="M145" s="254" t="s">
        <v>1</v>
      </c>
      <c r="N145" s="255" t="s">
        <v>41</v>
      </c>
      <c r="O145" s="72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3" t="s">
        <v>475</v>
      </c>
      <c r="AT145" s="203" t="s">
        <v>289</v>
      </c>
      <c r="AU145" s="203" t="s">
        <v>85</v>
      </c>
      <c r="AY145" s="18" t="s">
        <v>150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8" t="s">
        <v>83</v>
      </c>
      <c r="BK145" s="204">
        <f>ROUND(I145*H145,2)</f>
        <v>0</v>
      </c>
      <c r="BL145" s="18" t="s">
        <v>350</v>
      </c>
      <c r="BM145" s="203" t="s">
        <v>2867</v>
      </c>
    </row>
    <row r="146" spans="1:65" s="2" customFormat="1">
      <c r="A146" s="35"/>
      <c r="B146" s="36"/>
      <c r="C146" s="37"/>
      <c r="D146" s="205" t="s">
        <v>159</v>
      </c>
      <c r="E146" s="37"/>
      <c r="F146" s="206" t="s">
        <v>2866</v>
      </c>
      <c r="G146" s="37"/>
      <c r="H146" s="37"/>
      <c r="I146" s="207"/>
      <c r="J146" s="37"/>
      <c r="K146" s="37"/>
      <c r="L146" s="40"/>
      <c r="M146" s="208"/>
      <c r="N146" s="209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159</v>
      </c>
      <c r="AU146" s="18" t="s">
        <v>85</v>
      </c>
    </row>
    <row r="147" spans="1:65" s="2" customFormat="1" ht="16.5" customHeight="1">
      <c r="A147" s="35"/>
      <c r="B147" s="36"/>
      <c r="C147" s="192" t="s">
        <v>300</v>
      </c>
      <c r="D147" s="192" t="s">
        <v>152</v>
      </c>
      <c r="E147" s="193" t="s">
        <v>2868</v>
      </c>
      <c r="F147" s="194" t="s">
        <v>2869</v>
      </c>
      <c r="G147" s="195" t="s">
        <v>490</v>
      </c>
      <c r="H147" s="196">
        <v>150</v>
      </c>
      <c r="I147" s="197"/>
      <c r="J147" s="198">
        <f>ROUND(I147*H147,2)</f>
        <v>0</v>
      </c>
      <c r="K147" s="194" t="s">
        <v>156</v>
      </c>
      <c r="L147" s="40"/>
      <c r="M147" s="199" t="s">
        <v>1</v>
      </c>
      <c r="N147" s="200" t="s">
        <v>41</v>
      </c>
      <c r="O147" s="72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3" t="s">
        <v>350</v>
      </c>
      <c r="AT147" s="203" t="s">
        <v>152</v>
      </c>
      <c r="AU147" s="203" t="s">
        <v>85</v>
      </c>
      <c r="AY147" s="18" t="s">
        <v>150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8" t="s">
        <v>83</v>
      </c>
      <c r="BK147" s="204">
        <f>ROUND(I147*H147,2)</f>
        <v>0</v>
      </c>
      <c r="BL147" s="18" t="s">
        <v>350</v>
      </c>
      <c r="BM147" s="203" t="s">
        <v>2870</v>
      </c>
    </row>
    <row r="148" spans="1:65" s="2" customFormat="1" ht="29.25">
      <c r="A148" s="35"/>
      <c r="B148" s="36"/>
      <c r="C148" s="37"/>
      <c r="D148" s="205" t="s">
        <v>159</v>
      </c>
      <c r="E148" s="37"/>
      <c r="F148" s="206" t="s">
        <v>2871</v>
      </c>
      <c r="G148" s="37"/>
      <c r="H148" s="37"/>
      <c r="I148" s="207"/>
      <c r="J148" s="37"/>
      <c r="K148" s="37"/>
      <c r="L148" s="40"/>
      <c r="M148" s="208"/>
      <c r="N148" s="209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159</v>
      </c>
      <c r="AU148" s="18" t="s">
        <v>85</v>
      </c>
    </row>
    <row r="149" spans="1:65" s="2" customFormat="1" ht="16.5" customHeight="1">
      <c r="A149" s="35"/>
      <c r="B149" s="36"/>
      <c r="C149" s="246" t="s">
        <v>306</v>
      </c>
      <c r="D149" s="246" t="s">
        <v>289</v>
      </c>
      <c r="E149" s="247" t="s">
        <v>2872</v>
      </c>
      <c r="F149" s="248" t="s">
        <v>2873</v>
      </c>
      <c r="G149" s="249" t="s">
        <v>490</v>
      </c>
      <c r="H149" s="250">
        <v>150</v>
      </c>
      <c r="I149" s="251"/>
      <c r="J149" s="252">
        <f>ROUND(I149*H149,2)</f>
        <v>0</v>
      </c>
      <c r="K149" s="248" t="s">
        <v>321</v>
      </c>
      <c r="L149" s="253"/>
      <c r="M149" s="254" t="s">
        <v>1</v>
      </c>
      <c r="N149" s="255" t="s">
        <v>41</v>
      </c>
      <c r="O149" s="72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3" t="s">
        <v>475</v>
      </c>
      <c r="AT149" s="203" t="s">
        <v>289</v>
      </c>
      <c r="AU149" s="203" t="s">
        <v>85</v>
      </c>
      <c r="AY149" s="18" t="s">
        <v>150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8" t="s">
        <v>83</v>
      </c>
      <c r="BK149" s="204">
        <f>ROUND(I149*H149,2)</f>
        <v>0</v>
      </c>
      <c r="BL149" s="18" t="s">
        <v>350</v>
      </c>
      <c r="BM149" s="203" t="s">
        <v>2874</v>
      </c>
    </row>
    <row r="150" spans="1:65" s="2" customFormat="1">
      <c r="A150" s="35"/>
      <c r="B150" s="36"/>
      <c r="C150" s="37"/>
      <c r="D150" s="205" t="s">
        <v>159</v>
      </c>
      <c r="E150" s="37"/>
      <c r="F150" s="206" t="s">
        <v>2873</v>
      </c>
      <c r="G150" s="37"/>
      <c r="H150" s="37"/>
      <c r="I150" s="207"/>
      <c r="J150" s="37"/>
      <c r="K150" s="37"/>
      <c r="L150" s="40"/>
      <c r="M150" s="208"/>
      <c r="N150" s="209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159</v>
      </c>
      <c r="AU150" s="18" t="s">
        <v>85</v>
      </c>
    </row>
    <row r="151" spans="1:65" s="2" customFormat="1" ht="33" customHeight="1">
      <c r="A151" s="35"/>
      <c r="B151" s="36"/>
      <c r="C151" s="192" t="s">
        <v>318</v>
      </c>
      <c r="D151" s="192" t="s">
        <v>152</v>
      </c>
      <c r="E151" s="193" t="s">
        <v>2875</v>
      </c>
      <c r="F151" s="194" t="s">
        <v>2876</v>
      </c>
      <c r="G151" s="195" t="s">
        <v>363</v>
      </c>
      <c r="H151" s="196">
        <v>250</v>
      </c>
      <c r="I151" s="197"/>
      <c r="J151" s="198">
        <f>ROUND(I151*H151,2)</f>
        <v>0</v>
      </c>
      <c r="K151" s="194" t="s">
        <v>156</v>
      </c>
      <c r="L151" s="40"/>
      <c r="M151" s="199" t="s">
        <v>1</v>
      </c>
      <c r="N151" s="200" t="s">
        <v>41</v>
      </c>
      <c r="O151" s="72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3" t="s">
        <v>350</v>
      </c>
      <c r="AT151" s="203" t="s">
        <v>152</v>
      </c>
      <c r="AU151" s="203" t="s">
        <v>85</v>
      </c>
      <c r="AY151" s="18" t="s">
        <v>150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8" t="s">
        <v>83</v>
      </c>
      <c r="BK151" s="204">
        <f>ROUND(I151*H151,2)</f>
        <v>0</v>
      </c>
      <c r="BL151" s="18" t="s">
        <v>350</v>
      </c>
      <c r="BM151" s="203" t="s">
        <v>2877</v>
      </c>
    </row>
    <row r="152" spans="1:65" s="2" customFormat="1" ht="19.5">
      <c r="A152" s="35"/>
      <c r="B152" s="36"/>
      <c r="C152" s="37"/>
      <c r="D152" s="205" t="s">
        <v>159</v>
      </c>
      <c r="E152" s="37"/>
      <c r="F152" s="206" t="s">
        <v>2878</v>
      </c>
      <c r="G152" s="37"/>
      <c r="H152" s="37"/>
      <c r="I152" s="207"/>
      <c r="J152" s="37"/>
      <c r="K152" s="37"/>
      <c r="L152" s="40"/>
      <c r="M152" s="208"/>
      <c r="N152" s="209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159</v>
      </c>
      <c r="AU152" s="18" t="s">
        <v>85</v>
      </c>
    </row>
    <row r="153" spans="1:65" s="2" customFormat="1" ht="24.2" customHeight="1">
      <c r="A153" s="35"/>
      <c r="B153" s="36"/>
      <c r="C153" s="246" t="s">
        <v>325</v>
      </c>
      <c r="D153" s="246" t="s">
        <v>289</v>
      </c>
      <c r="E153" s="247" t="s">
        <v>2879</v>
      </c>
      <c r="F153" s="248" t="s">
        <v>2880</v>
      </c>
      <c r="G153" s="249" t="s">
        <v>363</v>
      </c>
      <c r="H153" s="250">
        <v>287.5</v>
      </c>
      <c r="I153" s="251"/>
      <c r="J153" s="252">
        <f>ROUND(I153*H153,2)</f>
        <v>0</v>
      </c>
      <c r="K153" s="248" t="s">
        <v>156</v>
      </c>
      <c r="L153" s="253"/>
      <c r="M153" s="254" t="s">
        <v>1</v>
      </c>
      <c r="N153" s="255" t="s">
        <v>41</v>
      </c>
      <c r="O153" s="72"/>
      <c r="P153" s="201">
        <f>O153*H153</f>
        <v>0</v>
      </c>
      <c r="Q153" s="201">
        <v>1E-4</v>
      </c>
      <c r="R153" s="201">
        <f>Q153*H153</f>
        <v>2.8750000000000001E-2</v>
      </c>
      <c r="S153" s="201">
        <v>0</v>
      </c>
      <c r="T153" s="20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3" t="s">
        <v>475</v>
      </c>
      <c r="AT153" s="203" t="s">
        <v>289</v>
      </c>
      <c r="AU153" s="203" t="s">
        <v>85</v>
      </c>
      <c r="AY153" s="18" t="s">
        <v>150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8" t="s">
        <v>83</v>
      </c>
      <c r="BK153" s="204">
        <f>ROUND(I153*H153,2)</f>
        <v>0</v>
      </c>
      <c r="BL153" s="18" t="s">
        <v>350</v>
      </c>
      <c r="BM153" s="203" t="s">
        <v>2881</v>
      </c>
    </row>
    <row r="154" spans="1:65" s="2" customFormat="1" ht="19.5">
      <c r="A154" s="35"/>
      <c r="B154" s="36"/>
      <c r="C154" s="37"/>
      <c r="D154" s="205" t="s">
        <v>159</v>
      </c>
      <c r="E154" s="37"/>
      <c r="F154" s="206" t="s">
        <v>2880</v>
      </c>
      <c r="G154" s="37"/>
      <c r="H154" s="37"/>
      <c r="I154" s="207"/>
      <c r="J154" s="37"/>
      <c r="K154" s="37"/>
      <c r="L154" s="40"/>
      <c r="M154" s="208"/>
      <c r="N154" s="209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159</v>
      </c>
      <c r="AU154" s="18" t="s">
        <v>85</v>
      </c>
    </row>
    <row r="155" spans="1:65" s="13" customFormat="1">
      <c r="B155" s="210"/>
      <c r="C155" s="211"/>
      <c r="D155" s="205" t="s">
        <v>161</v>
      </c>
      <c r="E155" s="212" t="s">
        <v>1</v>
      </c>
      <c r="F155" s="213" t="s">
        <v>2882</v>
      </c>
      <c r="G155" s="211"/>
      <c r="H155" s="214">
        <v>287.5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161</v>
      </c>
      <c r="AU155" s="220" t="s">
        <v>85</v>
      </c>
      <c r="AV155" s="13" t="s">
        <v>85</v>
      </c>
      <c r="AW155" s="13" t="s">
        <v>33</v>
      </c>
      <c r="AX155" s="13" t="s">
        <v>76</v>
      </c>
      <c r="AY155" s="220" t="s">
        <v>150</v>
      </c>
    </row>
    <row r="156" spans="1:65" s="14" customFormat="1">
      <c r="B156" s="221"/>
      <c r="C156" s="222"/>
      <c r="D156" s="205" t="s">
        <v>161</v>
      </c>
      <c r="E156" s="223" t="s">
        <v>1</v>
      </c>
      <c r="F156" s="224" t="s">
        <v>163</v>
      </c>
      <c r="G156" s="222"/>
      <c r="H156" s="225">
        <v>287.5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161</v>
      </c>
      <c r="AU156" s="231" t="s">
        <v>85</v>
      </c>
      <c r="AV156" s="14" t="s">
        <v>157</v>
      </c>
      <c r="AW156" s="14" t="s">
        <v>33</v>
      </c>
      <c r="AX156" s="14" t="s">
        <v>83</v>
      </c>
      <c r="AY156" s="231" t="s">
        <v>150</v>
      </c>
    </row>
    <row r="157" spans="1:65" s="2" customFormat="1" ht="24.2" customHeight="1">
      <c r="A157" s="35"/>
      <c r="B157" s="36"/>
      <c r="C157" s="192" t="s">
        <v>335</v>
      </c>
      <c r="D157" s="192" t="s">
        <v>152</v>
      </c>
      <c r="E157" s="193" t="s">
        <v>2883</v>
      </c>
      <c r="F157" s="194" t="s">
        <v>2884</v>
      </c>
      <c r="G157" s="195" t="s">
        <v>363</v>
      </c>
      <c r="H157" s="196">
        <v>1360</v>
      </c>
      <c r="I157" s="197"/>
      <c r="J157" s="198">
        <f>ROUND(I157*H157,2)</f>
        <v>0</v>
      </c>
      <c r="K157" s="194" t="s">
        <v>156</v>
      </c>
      <c r="L157" s="40"/>
      <c r="M157" s="199" t="s">
        <v>1</v>
      </c>
      <c r="N157" s="200" t="s">
        <v>41</v>
      </c>
      <c r="O157" s="72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3" t="s">
        <v>350</v>
      </c>
      <c r="AT157" s="203" t="s">
        <v>152</v>
      </c>
      <c r="AU157" s="203" t="s">
        <v>85</v>
      </c>
      <c r="AY157" s="18" t="s">
        <v>150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8" t="s">
        <v>83</v>
      </c>
      <c r="BK157" s="204">
        <f>ROUND(I157*H157,2)</f>
        <v>0</v>
      </c>
      <c r="BL157" s="18" t="s">
        <v>350</v>
      </c>
      <c r="BM157" s="203" t="s">
        <v>2885</v>
      </c>
    </row>
    <row r="158" spans="1:65" s="2" customFormat="1" ht="29.25">
      <c r="A158" s="35"/>
      <c r="B158" s="36"/>
      <c r="C158" s="37"/>
      <c r="D158" s="205" t="s">
        <v>159</v>
      </c>
      <c r="E158" s="37"/>
      <c r="F158" s="206" t="s">
        <v>2886</v>
      </c>
      <c r="G158" s="37"/>
      <c r="H158" s="37"/>
      <c r="I158" s="207"/>
      <c r="J158" s="37"/>
      <c r="K158" s="37"/>
      <c r="L158" s="40"/>
      <c r="M158" s="208"/>
      <c r="N158" s="209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159</v>
      </c>
      <c r="AU158" s="18" t="s">
        <v>85</v>
      </c>
    </row>
    <row r="159" spans="1:65" s="13" customFormat="1">
      <c r="B159" s="210"/>
      <c r="C159" s="211"/>
      <c r="D159" s="205" t="s">
        <v>161</v>
      </c>
      <c r="E159" s="212" t="s">
        <v>1</v>
      </c>
      <c r="F159" s="213" t="s">
        <v>2887</v>
      </c>
      <c r="G159" s="211"/>
      <c r="H159" s="214">
        <v>1360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161</v>
      </c>
      <c r="AU159" s="220" t="s">
        <v>85</v>
      </c>
      <c r="AV159" s="13" t="s">
        <v>85</v>
      </c>
      <c r="AW159" s="13" t="s">
        <v>33</v>
      </c>
      <c r="AX159" s="13" t="s">
        <v>76</v>
      </c>
      <c r="AY159" s="220" t="s">
        <v>150</v>
      </c>
    </row>
    <row r="160" spans="1:65" s="14" customFormat="1">
      <c r="B160" s="221"/>
      <c r="C160" s="222"/>
      <c r="D160" s="205" t="s">
        <v>161</v>
      </c>
      <c r="E160" s="223" t="s">
        <v>1</v>
      </c>
      <c r="F160" s="224" t="s">
        <v>163</v>
      </c>
      <c r="G160" s="222"/>
      <c r="H160" s="225">
        <v>1360</v>
      </c>
      <c r="I160" s="226"/>
      <c r="J160" s="222"/>
      <c r="K160" s="222"/>
      <c r="L160" s="227"/>
      <c r="M160" s="228"/>
      <c r="N160" s="229"/>
      <c r="O160" s="229"/>
      <c r="P160" s="229"/>
      <c r="Q160" s="229"/>
      <c r="R160" s="229"/>
      <c r="S160" s="229"/>
      <c r="T160" s="230"/>
      <c r="AT160" s="231" t="s">
        <v>161</v>
      </c>
      <c r="AU160" s="231" t="s">
        <v>85</v>
      </c>
      <c r="AV160" s="14" t="s">
        <v>157</v>
      </c>
      <c r="AW160" s="14" t="s">
        <v>33</v>
      </c>
      <c r="AX160" s="14" t="s">
        <v>83</v>
      </c>
      <c r="AY160" s="231" t="s">
        <v>150</v>
      </c>
    </row>
    <row r="161" spans="1:65" s="2" customFormat="1" ht="24.2" customHeight="1">
      <c r="A161" s="35"/>
      <c r="B161" s="36"/>
      <c r="C161" s="246" t="s">
        <v>341</v>
      </c>
      <c r="D161" s="246" t="s">
        <v>289</v>
      </c>
      <c r="E161" s="247" t="s">
        <v>2888</v>
      </c>
      <c r="F161" s="248" t="s">
        <v>2889</v>
      </c>
      <c r="G161" s="249" t="s">
        <v>363</v>
      </c>
      <c r="H161" s="250">
        <v>494.5</v>
      </c>
      <c r="I161" s="251"/>
      <c r="J161" s="252">
        <f>ROUND(I161*H161,2)</f>
        <v>0</v>
      </c>
      <c r="K161" s="248" t="s">
        <v>156</v>
      </c>
      <c r="L161" s="253"/>
      <c r="M161" s="254" t="s">
        <v>1</v>
      </c>
      <c r="N161" s="255" t="s">
        <v>41</v>
      </c>
      <c r="O161" s="72"/>
      <c r="P161" s="201">
        <f>O161*H161</f>
        <v>0</v>
      </c>
      <c r="Q161" s="201">
        <v>1.2E-4</v>
      </c>
      <c r="R161" s="201">
        <f>Q161*H161</f>
        <v>5.9340000000000004E-2</v>
      </c>
      <c r="S161" s="201">
        <v>0</v>
      </c>
      <c r="T161" s="20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3" t="s">
        <v>475</v>
      </c>
      <c r="AT161" s="203" t="s">
        <v>289</v>
      </c>
      <c r="AU161" s="203" t="s">
        <v>85</v>
      </c>
      <c r="AY161" s="18" t="s">
        <v>150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8" t="s">
        <v>83</v>
      </c>
      <c r="BK161" s="204">
        <f>ROUND(I161*H161,2)</f>
        <v>0</v>
      </c>
      <c r="BL161" s="18" t="s">
        <v>350</v>
      </c>
      <c r="BM161" s="203" t="s">
        <v>2890</v>
      </c>
    </row>
    <row r="162" spans="1:65" s="2" customFormat="1" ht="19.5">
      <c r="A162" s="35"/>
      <c r="B162" s="36"/>
      <c r="C162" s="37"/>
      <c r="D162" s="205" t="s">
        <v>159</v>
      </c>
      <c r="E162" s="37"/>
      <c r="F162" s="206" t="s">
        <v>2889</v>
      </c>
      <c r="G162" s="37"/>
      <c r="H162" s="37"/>
      <c r="I162" s="207"/>
      <c r="J162" s="37"/>
      <c r="K162" s="37"/>
      <c r="L162" s="40"/>
      <c r="M162" s="208"/>
      <c r="N162" s="209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159</v>
      </c>
      <c r="AU162" s="18" t="s">
        <v>85</v>
      </c>
    </row>
    <row r="163" spans="1:65" s="13" customFormat="1">
      <c r="B163" s="210"/>
      <c r="C163" s="211"/>
      <c r="D163" s="205" t="s">
        <v>161</v>
      </c>
      <c r="E163" s="212" t="s">
        <v>1</v>
      </c>
      <c r="F163" s="213" t="s">
        <v>2891</v>
      </c>
      <c r="G163" s="211"/>
      <c r="H163" s="214">
        <v>494.5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161</v>
      </c>
      <c r="AU163" s="220" t="s">
        <v>85</v>
      </c>
      <c r="AV163" s="13" t="s">
        <v>85</v>
      </c>
      <c r="AW163" s="13" t="s">
        <v>33</v>
      </c>
      <c r="AX163" s="13" t="s">
        <v>76</v>
      </c>
      <c r="AY163" s="220" t="s">
        <v>150</v>
      </c>
    </row>
    <row r="164" spans="1:65" s="14" customFormat="1">
      <c r="B164" s="221"/>
      <c r="C164" s="222"/>
      <c r="D164" s="205" t="s">
        <v>161</v>
      </c>
      <c r="E164" s="223" t="s">
        <v>1</v>
      </c>
      <c r="F164" s="224" t="s">
        <v>163</v>
      </c>
      <c r="G164" s="222"/>
      <c r="H164" s="225">
        <v>494.5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161</v>
      </c>
      <c r="AU164" s="231" t="s">
        <v>85</v>
      </c>
      <c r="AV164" s="14" t="s">
        <v>157</v>
      </c>
      <c r="AW164" s="14" t="s">
        <v>33</v>
      </c>
      <c r="AX164" s="14" t="s">
        <v>83</v>
      </c>
      <c r="AY164" s="231" t="s">
        <v>150</v>
      </c>
    </row>
    <row r="165" spans="1:65" s="2" customFormat="1" ht="24.2" customHeight="1">
      <c r="A165" s="35"/>
      <c r="B165" s="36"/>
      <c r="C165" s="192" t="s">
        <v>8</v>
      </c>
      <c r="D165" s="192" t="s">
        <v>152</v>
      </c>
      <c r="E165" s="193" t="s">
        <v>2892</v>
      </c>
      <c r="F165" s="194" t="s">
        <v>2893</v>
      </c>
      <c r="G165" s="195" t="s">
        <v>363</v>
      </c>
      <c r="H165" s="196">
        <v>80</v>
      </c>
      <c r="I165" s="197"/>
      <c r="J165" s="198">
        <f>ROUND(I165*H165,2)</f>
        <v>0</v>
      </c>
      <c r="K165" s="194" t="s">
        <v>156</v>
      </c>
      <c r="L165" s="40"/>
      <c r="M165" s="199" t="s">
        <v>1</v>
      </c>
      <c r="N165" s="200" t="s">
        <v>41</v>
      </c>
      <c r="O165" s="72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3" t="s">
        <v>350</v>
      </c>
      <c r="AT165" s="203" t="s">
        <v>152</v>
      </c>
      <c r="AU165" s="203" t="s">
        <v>85</v>
      </c>
      <c r="AY165" s="18" t="s">
        <v>150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8" t="s">
        <v>83</v>
      </c>
      <c r="BK165" s="204">
        <f>ROUND(I165*H165,2)</f>
        <v>0</v>
      </c>
      <c r="BL165" s="18" t="s">
        <v>350</v>
      </c>
      <c r="BM165" s="203" t="s">
        <v>2894</v>
      </c>
    </row>
    <row r="166" spans="1:65" s="2" customFormat="1" ht="29.25">
      <c r="A166" s="35"/>
      <c r="B166" s="36"/>
      <c r="C166" s="37"/>
      <c r="D166" s="205" t="s">
        <v>159</v>
      </c>
      <c r="E166" s="37"/>
      <c r="F166" s="206" t="s">
        <v>2895</v>
      </c>
      <c r="G166" s="37"/>
      <c r="H166" s="37"/>
      <c r="I166" s="207"/>
      <c r="J166" s="37"/>
      <c r="K166" s="37"/>
      <c r="L166" s="40"/>
      <c r="M166" s="208"/>
      <c r="N166" s="209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159</v>
      </c>
      <c r="AU166" s="18" t="s">
        <v>85</v>
      </c>
    </row>
    <row r="167" spans="1:65" s="2" customFormat="1" ht="24.2" customHeight="1">
      <c r="A167" s="35"/>
      <c r="B167" s="36"/>
      <c r="C167" s="246" t="s">
        <v>350</v>
      </c>
      <c r="D167" s="246" t="s">
        <v>289</v>
      </c>
      <c r="E167" s="247" t="s">
        <v>2896</v>
      </c>
      <c r="F167" s="248" t="s">
        <v>2897</v>
      </c>
      <c r="G167" s="249" t="s">
        <v>363</v>
      </c>
      <c r="H167" s="250">
        <v>92</v>
      </c>
      <c r="I167" s="251"/>
      <c r="J167" s="252">
        <f>ROUND(I167*H167,2)</f>
        <v>0</v>
      </c>
      <c r="K167" s="248" t="s">
        <v>156</v>
      </c>
      <c r="L167" s="253"/>
      <c r="M167" s="254" t="s">
        <v>1</v>
      </c>
      <c r="N167" s="255" t="s">
        <v>41</v>
      </c>
      <c r="O167" s="72"/>
      <c r="P167" s="201">
        <f>O167*H167</f>
        <v>0</v>
      </c>
      <c r="Q167" s="201">
        <v>2.5000000000000001E-4</v>
      </c>
      <c r="R167" s="201">
        <f>Q167*H167</f>
        <v>2.3E-2</v>
      </c>
      <c r="S167" s="201">
        <v>0</v>
      </c>
      <c r="T167" s="20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3" t="s">
        <v>475</v>
      </c>
      <c r="AT167" s="203" t="s">
        <v>289</v>
      </c>
      <c r="AU167" s="203" t="s">
        <v>85</v>
      </c>
      <c r="AY167" s="18" t="s">
        <v>150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8" t="s">
        <v>83</v>
      </c>
      <c r="BK167" s="204">
        <f>ROUND(I167*H167,2)</f>
        <v>0</v>
      </c>
      <c r="BL167" s="18" t="s">
        <v>350</v>
      </c>
      <c r="BM167" s="203" t="s">
        <v>2898</v>
      </c>
    </row>
    <row r="168" spans="1:65" s="2" customFormat="1" ht="19.5">
      <c r="A168" s="35"/>
      <c r="B168" s="36"/>
      <c r="C168" s="37"/>
      <c r="D168" s="205" t="s">
        <v>159</v>
      </c>
      <c r="E168" s="37"/>
      <c r="F168" s="206" t="s">
        <v>2897</v>
      </c>
      <c r="G168" s="37"/>
      <c r="H168" s="37"/>
      <c r="I168" s="207"/>
      <c r="J168" s="37"/>
      <c r="K168" s="37"/>
      <c r="L168" s="40"/>
      <c r="M168" s="208"/>
      <c r="N168" s="209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159</v>
      </c>
      <c r="AU168" s="18" t="s">
        <v>85</v>
      </c>
    </row>
    <row r="169" spans="1:65" s="13" customFormat="1">
      <c r="B169" s="210"/>
      <c r="C169" s="211"/>
      <c r="D169" s="205" t="s">
        <v>161</v>
      </c>
      <c r="E169" s="212" t="s">
        <v>1</v>
      </c>
      <c r="F169" s="213" t="s">
        <v>2899</v>
      </c>
      <c r="G169" s="211"/>
      <c r="H169" s="214">
        <v>92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161</v>
      </c>
      <c r="AU169" s="220" t="s">
        <v>85</v>
      </c>
      <c r="AV169" s="13" t="s">
        <v>85</v>
      </c>
      <c r="AW169" s="13" t="s">
        <v>33</v>
      </c>
      <c r="AX169" s="13" t="s">
        <v>76</v>
      </c>
      <c r="AY169" s="220" t="s">
        <v>150</v>
      </c>
    </row>
    <row r="170" spans="1:65" s="14" customFormat="1">
      <c r="B170" s="221"/>
      <c r="C170" s="222"/>
      <c r="D170" s="205" t="s">
        <v>161</v>
      </c>
      <c r="E170" s="223" t="s">
        <v>1</v>
      </c>
      <c r="F170" s="224" t="s">
        <v>163</v>
      </c>
      <c r="G170" s="222"/>
      <c r="H170" s="225">
        <v>92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161</v>
      </c>
      <c r="AU170" s="231" t="s">
        <v>85</v>
      </c>
      <c r="AV170" s="14" t="s">
        <v>157</v>
      </c>
      <c r="AW170" s="14" t="s">
        <v>33</v>
      </c>
      <c r="AX170" s="14" t="s">
        <v>83</v>
      </c>
      <c r="AY170" s="231" t="s">
        <v>150</v>
      </c>
    </row>
    <row r="171" spans="1:65" s="2" customFormat="1" ht="24.2" customHeight="1">
      <c r="A171" s="35"/>
      <c r="B171" s="36"/>
      <c r="C171" s="192" t="s">
        <v>355</v>
      </c>
      <c r="D171" s="192" t="s">
        <v>152</v>
      </c>
      <c r="E171" s="193" t="s">
        <v>2900</v>
      </c>
      <c r="F171" s="194" t="s">
        <v>2901</v>
      </c>
      <c r="G171" s="195" t="s">
        <v>363</v>
      </c>
      <c r="H171" s="196">
        <v>130</v>
      </c>
      <c r="I171" s="197"/>
      <c r="J171" s="198">
        <f>ROUND(I171*H171,2)</f>
        <v>0</v>
      </c>
      <c r="K171" s="194" t="s">
        <v>156</v>
      </c>
      <c r="L171" s="40"/>
      <c r="M171" s="199" t="s">
        <v>1</v>
      </c>
      <c r="N171" s="200" t="s">
        <v>41</v>
      </c>
      <c r="O171" s="72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3" t="s">
        <v>350</v>
      </c>
      <c r="AT171" s="203" t="s">
        <v>152</v>
      </c>
      <c r="AU171" s="203" t="s">
        <v>85</v>
      </c>
      <c r="AY171" s="18" t="s">
        <v>150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8" t="s">
        <v>83</v>
      </c>
      <c r="BK171" s="204">
        <f>ROUND(I171*H171,2)</f>
        <v>0</v>
      </c>
      <c r="BL171" s="18" t="s">
        <v>350</v>
      </c>
      <c r="BM171" s="203" t="s">
        <v>2902</v>
      </c>
    </row>
    <row r="172" spans="1:65" s="2" customFormat="1" ht="29.25">
      <c r="A172" s="35"/>
      <c r="B172" s="36"/>
      <c r="C172" s="37"/>
      <c r="D172" s="205" t="s">
        <v>159</v>
      </c>
      <c r="E172" s="37"/>
      <c r="F172" s="206" t="s">
        <v>2903</v>
      </c>
      <c r="G172" s="37"/>
      <c r="H172" s="37"/>
      <c r="I172" s="207"/>
      <c r="J172" s="37"/>
      <c r="K172" s="37"/>
      <c r="L172" s="40"/>
      <c r="M172" s="208"/>
      <c r="N172" s="209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159</v>
      </c>
      <c r="AU172" s="18" t="s">
        <v>85</v>
      </c>
    </row>
    <row r="173" spans="1:65" s="2" customFormat="1" ht="24.2" customHeight="1">
      <c r="A173" s="35"/>
      <c r="B173" s="36"/>
      <c r="C173" s="246" t="s">
        <v>360</v>
      </c>
      <c r="D173" s="246" t="s">
        <v>289</v>
      </c>
      <c r="E173" s="247" t="s">
        <v>2904</v>
      </c>
      <c r="F173" s="248" t="s">
        <v>2905</v>
      </c>
      <c r="G173" s="249" t="s">
        <v>363</v>
      </c>
      <c r="H173" s="250">
        <v>149.5</v>
      </c>
      <c r="I173" s="251"/>
      <c r="J173" s="252">
        <f>ROUND(I173*H173,2)</f>
        <v>0</v>
      </c>
      <c r="K173" s="248" t="s">
        <v>156</v>
      </c>
      <c r="L173" s="253"/>
      <c r="M173" s="254" t="s">
        <v>1</v>
      </c>
      <c r="N173" s="255" t="s">
        <v>41</v>
      </c>
      <c r="O173" s="72"/>
      <c r="P173" s="201">
        <f>O173*H173</f>
        <v>0</v>
      </c>
      <c r="Q173" s="201">
        <v>3.4000000000000002E-4</v>
      </c>
      <c r="R173" s="201">
        <f>Q173*H173</f>
        <v>5.083E-2</v>
      </c>
      <c r="S173" s="201">
        <v>0</v>
      </c>
      <c r="T173" s="20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3" t="s">
        <v>475</v>
      </c>
      <c r="AT173" s="203" t="s">
        <v>289</v>
      </c>
      <c r="AU173" s="203" t="s">
        <v>85</v>
      </c>
      <c r="AY173" s="18" t="s">
        <v>150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8" t="s">
        <v>83</v>
      </c>
      <c r="BK173" s="204">
        <f>ROUND(I173*H173,2)</f>
        <v>0</v>
      </c>
      <c r="BL173" s="18" t="s">
        <v>350</v>
      </c>
      <c r="BM173" s="203" t="s">
        <v>2906</v>
      </c>
    </row>
    <row r="174" spans="1:65" s="2" customFormat="1" ht="19.5">
      <c r="A174" s="35"/>
      <c r="B174" s="36"/>
      <c r="C174" s="37"/>
      <c r="D174" s="205" t="s">
        <v>159</v>
      </c>
      <c r="E174" s="37"/>
      <c r="F174" s="206" t="s">
        <v>2905</v>
      </c>
      <c r="G174" s="37"/>
      <c r="H174" s="37"/>
      <c r="I174" s="207"/>
      <c r="J174" s="37"/>
      <c r="K174" s="37"/>
      <c r="L174" s="40"/>
      <c r="M174" s="208"/>
      <c r="N174" s="209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159</v>
      </c>
      <c r="AU174" s="18" t="s">
        <v>85</v>
      </c>
    </row>
    <row r="175" spans="1:65" s="13" customFormat="1">
      <c r="B175" s="210"/>
      <c r="C175" s="211"/>
      <c r="D175" s="205" t="s">
        <v>161</v>
      </c>
      <c r="E175" s="212" t="s">
        <v>1</v>
      </c>
      <c r="F175" s="213" t="s">
        <v>2907</v>
      </c>
      <c r="G175" s="211"/>
      <c r="H175" s="214">
        <v>149.5</v>
      </c>
      <c r="I175" s="215"/>
      <c r="J175" s="211"/>
      <c r="K175" s="211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161</v>
      </c>
      <c r="AU175" s="220" t="s">
        <v>85</v>
      </c>
      <c r="AV175" s="13" t="s">
        <v>85</v>
      </c>
      <c r="AW175" s="13" t="s">
        <v>33</v>
      </c>
      <c r="AX175" s="13" t="s">
        <v>76</v>
      </c>
      <c r="AY175" s="220" t="s">
        <v>150</v>
      </c>
    </row>
    <row r="176" spans="1:65" s="14" customFormat="1">
      <c r="B176" s="221"/>
      <c r="C176" s="222"/>
      <c r="D176" s="205" t="s">
        <v>161</v>
      </c>
      <c r="E176" s="223" t="s">
        <v>1</v>
      </c>
      <c r="F176" s="224" t="s">
        <v>163</v>
      </c>
      <c r="G176" s="222"/>
      <c r="H176" s="225">
        <v>149.5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161</v>
      </c>
      <c r="AU176" s="231" t="s">
        <v>85</v>
      </c>
      <c r="AV176" s="14" t="s">
        <v>157</v>
      </c>
      <c r="AW176" s="14" t="s">
        <v>33</v>
      </c>
      <c r="AX176" s="14" t="s">
        <v>83</v>
      </c>
      <c r="AY176" s="231" t="s">
        <v>150</v>
      </c>
    </row>
    <row r="177" spans="1:65" s="2" customFormat="1" ht="24.2" customHeight="1">
      <c r="A177" s="35"/>
      <c r="B177" s="36"/>
      <c r="C177" s="192" t="s">
        <v>382</v>
      </c>
      <c r="D177" s="192" t="s">
        <v>152</v>
      </c>
      <c r="E177" s="193" t="s">
        <v>2908</v>
      </c>
      <c r="F177" s="194" t="s">
        <v>2909</v>
      </c>
      <c r="G177" s="195" t="s">
        <v>363</v>
      </c>
      <c r="H177" s="196">
        <v>340</v>
      </c>
      <c r="I177" s="197"/>
      <c r="J177" s="198">
        <f>ROUND(I177*H177,2)</f>
        <v>0</v>
      </c>
      <c r="K177" s="194" t="s">
        <v>156</v>
      </c>
      <c r="L177" s="40"/>
      <c r="M177" s="199" t="s">
        <v>1</v>
      </c>
      <c r="N177" s="200" t="s">
        <v>41</v>
      </c>
      <c r="O177" s="72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3" t="s">
        <v>350</v>
      </c>
      <c r="AT177" s="203" t="s">
        <v>152</v>
      </c>
      <c r="AU177" s="203" t="s">
        <v>85</v>
      </c>
      <c r="AY177" s="18" t="s">
        <v>150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8" t="s">
        <v>83</v>
      </c>
      <c r="BK177" s="204">
        <f>ROUND(I177*H177,2)</f>
        <v>0</v>
      </c>
      <c r="BL177" s="18" t="s">
        <v>350</v>
      </c>
      <c r="BM177" s="203" t="s">
        <v>2910</v>
      </c>
    </row>
    <row r="178" spans="1:65" s="2" customFormat="1" ht="29.25">
      <c r="A178" s="35"/>
      <c r="B178" s="36"/>
      <c r="C178" s="37"/>
      <c r="D178" s="205" t="s">
        <v>159</v>
      </c>
      <c r="E178" s="37"/>
      <c r="F178" s="206" t="s">
        <v>2911</v>
      </c>
      <c r="G178" s="37"/>
      <c r="H178" s="37"/>
      <c r="I178" s="207"/>
      <c r="J178" s="37"/>
      <c r="K178" s="37"/>
      <c r="L178" s="40"/>
      <c r="M178" s="208"/>
      <c r="N178" s="209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159</v>
      </c>
      <c r="AU178" s="18" t="s">
        <v>85</v>
      </c>
    </row>
    <row r="179" spans="1:65" s="2" customFormat="1" ht="24.2" customHeight="1">
      <c r="A179" s="35"/>
      <c r="B179" s="36"/>
      <c r="C179" s="246" t="s">
        <v>401</v>
      </c>
      <c r="D179" s="246" t="s">
        <v>289</v>
      </c>
      <c r="E179" s="247" t="s">
        <v>2912</v>
      </c>
      <c r="F179" s="248" t="s">
        <v>2913</v>
      </c>
      <c r="G179" s="249" t="s">
        <v>363</v>
      </c>
      <c r="H179" s="250">
        <v>391</v>
      </c>
      <c r="I179" s="251"/>
      <c r="J179" s="252">
        <f>ROUND(I179*H179,2)</f>
        <v>0</v>
      </c>
      <c r="K179" s="248" t="s">
        <v>156</v>
      </c>
      <c r="L179" s="253"/>
      <c r="M179" s="254" t="s">
        <v>1</v>
      </c>
      <c r="N179" s="255" t="s">
        <v>41</v>
      </c>
      <c r="O179" s="72"/>
      <c r="P179" s="201">
        <f>O179*H179</f>
        <v>0</v>
      </c>
      <c r="Q179" s="201">
        <v>5.2999999999999998E-4</v>
      </c>
      <c r="R179" s="201">
        <f>Q179*H179</f>
        <v>0.20723</v>
      </c>
      <c r="S179" s="201">
        <v>0</v>
      </c>
      <c r="T179" s="20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3" t="s">
        <v>475</v>
      </c>
      <c r="AT179" s="203" t="s">
        <v>289</v>
      </c>
      <c r="AU179" s="203" t="s">
        <v>85</v>
      </c>
      <c r="AY179" s="18" t="s">
        <v>150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8" t="s">
        <v>83</v>
      </c>
      <c r="BK179" s="204">
        <f>ROUND(I179*H179,2)</f>
        <v>0</v>
      </c>
      <c r="BL179" s="18" t="s">
        <v>350</v>
      </c>
      <c r="BM179" s="203" t="s">
        <v>2914</v>
      </c>
    </row>
    <row r="180" spans="1:65" s="2" customFormat="1" ht="19.5">
      <c r="A180" s="35"/>
      <c r="B180" s="36"/>
      <c r="C180" s="37"/>
      <c r="D180" s="205" t="s">
        <v>159</v>
      </c>
      <c r="E180" s="37"/>
      <c r="F180" s="206" t="s">
        <v>2913</v>
      </c>
      <c r="G180" s="37"/>
      <c r="H180" s="37"/>
      <c r="I180" s="207"/>
      <c r="J180" s="37"/>
      <c r="K180" s="37"/>
      <c r="L180" s="40"/>
      <c r="M180" s="208"/>
      <c r="N180" s="209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159</v>
      </c>
      <c r="AU180" s="18" t="s">
        <v>85</v>
      </c>
    </row>
    <row r="181" spans="1:65" s="13" customFormat="1">
      <c r="B181" s="210"/>
      <c r="C181" s="211"/>
      <c r="D181" s="205" t="s">
        <v>161</v>
      </c>
      <c r="E181" s="212" t="s">
        <v>1</v>
      </c>
      <c r="F181" s="213" t="s">
        <v>2915</v>
      </c>
      <c r="G181" s="211"/>
      <c r="H181" s="214">
        <v>391</v>
      </c>
      <c r="I181" s="215"/>
      <c r="J181" s="211"/>
      <c r="K181" s="211"/>
      <c r="L181" s="216"/>
      <c r="M181" s="217"/>
      <c r="N181" s="218"/>
      <c r="O181" s="218"/>
      <c r="P181" s="218"/>
      <c r="Q181" s="218"/>
      <c r="R181" s="218"/>
      <c r="S181" s="218"/>
      <c r="T181" s="219"/>
      <c r="AT181" s="220" t="s">
        <v>161</v>
      </c>
      <c r="AU181" s="220" t="s">
        <v>85</v>
      </c>
      <c r="AV181" s="13" t="s">
        <v>85</v>
      </c>
      <c r="AW181" s="13" t="s">
        <v>33</v>
      </c>
      <c r="AX181" s="13" t="s">
        <v>76</v>
      </c>
      <c r="AY181" s="220" t="s">
        <v>150</v>
      </c>
    </row>
    <row r="182" spans="1:65" s="14" customFormat="1">
      <c r="B182" s="221"/>
      <c r="C182" s="222"/>
      <c r="D182" s="205" t="s">
        <v>161</v>
      </c>
      <c r="E182" s="223" t="s">
        <v>1</v>
      </c>
      <c r="F182" s="224" t="s">
        <v>163</v>
      </c>
      <c r="G182" s="222"/>
      <c r="H182" s="225">
        <v>391</v>
      </c>
      <c r="I182" s="226"/>
      <c r="J182" s="222"/>
      <c r="K182" s="222"/>
      <c r="L182" s="227"/>
      <c r="M182" s="228"/>
      <c r="N182" s="229"/>
      <c r="O182" s="229"/>
      <c r="P182" s="229"/>
      <c r="Q182" s="229"/>
      <c r="R182" s="229"/>
      <c r="S182" s="229"/>
      <c r="T182" s="230"/>
      <c r="AT182" s="231" t="s">
        <v>161</v>
      </c>
      <c r="AU182" s="231" t="s">
        <v>85</v>
      </c>
      <c r="AV182" s="14" t="s">
        <v>157</v>
      </c>
      <c r="AW182" s="14" t="s">
        <v>33</v>
      </c>
      <c r="AX182" s="14" t="s">
        <v>83</v>
      </c>
      <c r="AY182" s="231" t="s">
        <v>150</v>
      </c>
    </row>
    <row r="183" spans="1:65" s="2" customFormat="1" ht="24.2" customHeight="1">
      <c r="A183" s="35"/>
      <c r="B183" s="36"/>
      <c r="C183" s="192" t="s">
        <v>7</v>
      </c>
      <c r="D183" s="192" t="s">
        <v>152</v>
      </c>
      <c r="E183" s="193" t="s">
        <v>2916</v>
      </c>
      <c r="F183" s="194" t="s">
        <v>2917</v>
      </c>
      <c r="G183" s="195" t="s">
        <v>490</v>
      </c>
      <c r="H183" s="196">
        <v>18</v>
      </c>
      <c r="I183" s="197"/>
      <c r="J183" s="198">
        <f>ROUND(I183*H183,2)</f>
        <v>0</v>
      </c>
      <c r="K183" s="194" t="s">
        <v>156</v>
      </c>
      <c r="L183" s="40"/>
      <c r="M183" s="199" t="s">
        <v>1</v>
      </c>
      <c r="N183" s="200" t="s">
        <v>41</v>
      </c>
      <c r="O183" s="7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3" t="s">
        <v>350</v>
      </c>
      <c r="AT183" s="203" t="s">
        <v>152</v>
      </c>
      <c r="AU183" s="203" t="s">
        <v>85</v>
      </c>
      <c r="AY183" s="18" t="s">
        <v>150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8" t="s">
        <v>83</v>
      </c>
      <c r="BK183" s="204">
        <f>ROUND(I183*H183,2)</f>
        <v>0</v>
      </c>
      <c r="BL183" s="18" t="s">
        <v>350</v>
      </c>
      <c r="BM183" s="203" t="s">
        <v>2918</v>
      </c>
    </row>
    <row r="184" spans="1:65" s="2" customFormat="1" ht="19.5">
      <c r="A184" s="35"/>
      <c r="B184" s="36"/>
      <c r="C184" s="37"/>
      <c r="D184" s="205" t="s">
        <v>159</v>
      </c>
      <c r="E184" s="37"/>
      <c r="F184" s="206" t="s">
        <v>2919</v>
      </c>
      <c r="G184" s="37"/>
      <c r="H184" s="37"/>
      <c r="I184" s="207"/>
      <c r="J184" s="37"/>
      <c r="K184" s="37"/>
      <c r="L184" s="40"/>
      <c r="M184" s="208"/>
      <c r="N184" s="209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159</v>
      </c>
      <c r="AU184" s="18" t="s">
        <v>85</v>
      </c>
    </row>
    <row r="185" spans="1:65" s="2" customFormat="1" ht="16.5" customHeight="1">
      <c r="A185" s="35"/>
      <c r="B185" s="36"/>
      <c r="C185" s="246" t="s">
        <v>410</v>
      </c>
      <c r="D185" s="246" t="s">
        <v>289</v>
      </c>
      <c r="E185" s="247" t="s">
        <v>2920</v>
      </c>
      <c r="F185" s="248" t="s">
        <v>2921</v>
      </c>
      <c r="G185" s="249" t="s">
        <v>490</v>
      </c>
      <c r="H185" s="250">
        <v>18</v>
      </c>
      <c r="I185" s="251"/>
      <c r="J185" s="252">
        <f>ROUND(I185*H185,2)</f>
        <v>0</v>
      </c>
      <c r="K185" s="248" t="s">
        <v>321</v>
      </c>
      <c r="L185" s="253"/>
      <c r="M185" s="254" t="s">
        <v>1</v>
      </c>
      <c r="N185" s="255" t="s">
        <v>41</v>
      </c>
      <c r="O185" s="72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3" t="s">
        <v>475</v>
      </c>
      <c r="AT185" s="203" t="s">
        <v>289</v>
      </c>
      <c r="AU185" s="203" t="s">
        <v>85</v>
      </c>
      <c r="AY185" s="18" t="s">
        <v>150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8" t="s">
        <v>83</v>
      </c>
      <c r="BK185" s="204">
        <f>ROUND(I185*H185,2)</f>
        <v>0</v>
      </c>
      <c r="BL185" s="18" t="s">
        <v>350</v>
      </c>
      <c r="BM185" s="203" t="s">
        <v>2922</v>
      </c>
    </row>
    <row r="186" spans="1:65" s="2" customFormat="1">
      <c r="A186" s="35"/>
      <c r="B186" s="36"/>
      <c r="C186" s="37"/>
      <c r="D186" s="205" t="s">
        <v>159</v>
      </c>
      <c r="E186" s="37"/>
      <c r="F186" s="206" t="s">
        <v>2921</v>
      </c>
      <c r="G186" s="37"/>
      <c r="H186" s="37"/>
      <c r="I186" s="207"/>
      <c r="J186" s="37"/>
      <c r="K186" s="37"/>
      <c r="L186" s="40"/>
      <c r="M186" s="208"/>
      <c r="N186" s="209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159</v>
      </c>
      <c r="AU186" s="18" t="s">
        <v>85</v>
      </c>
    </row>
    <row r="187" spans="1:65" s="2" customFormat="1" ht="24.2" customHeight="1">
      <c r="A187" s="35"/>
      <c r="B187" s="36"/>
      <c r="C187" s="192" t="s">
        <v>415</v>
      </c>
      <c r="D187" s="192" t="s">
        <v>152</v>
      </c>
      <c r="E187" s="193" t="s">
        <v>2923</v>
      </c>
      <c r="F187" s="194" t="s">
        <v>2917</v>
      </c>
      <c r="G187" s="195" t="s">
        <v>490</v>
      </c>
      <c r="H187" s="196">
        <v>1</v>
      </c>
      <c r="I187" s="197"/>
      <c r="J187" s="198">
        <f>ROUND(I187*H187,2)</f>
        <v>0</v>
      </c>
      <c r="K187" s="194" t="s">
        <v>321</v>
      </c>
      <c r="L187" s="40"/>
      <c r="M187" s="199" t="s">
        <v>1</v>
      </c>
      <c r="N187" s="200" t="s">
        <v>41</v>
      </c>
      <c r="O187" s="72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3" t="s">
        <v>350</v>
      </c>
      <c r="AT187" s="203" t="s">
        <v>152</v>
      </c>
      <c r="AU187" s="203" t="s">
        <v>85</v>
      </c>
      <c r="AY187" s="18" t="s">
        <v>150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8" t="s">
        <v>83</v>
      </c>
      <c r="BK187" s="204">
        <f>ROUND(I187*H187,2)</f>
        <v>0</v>
      </c>
      <c r="BL187" s="18" t="s">
        <v>350</v>
      </c>
      <c r="BM187" s="203" t="s">
        <v>2924</v>
      </c>
    </row>
    <row r="188" spans="1:65" s="2" customFormat="1" ht="19.5">
      <c r="A188" s="35"/>
      <c r="B188" s="36"/>
      <c r="C188" s="37"/>
      <c r="D188" s="205" t="s">
        <v>159</v>
      </c>
      <c r="E188" s="37"/>
      <c r="F188" s="206" t="s">
        <v>2919</v>
      </c>
      <c r="G188" s="37"/>
      <c r="H188" s="37"/>
      <c r="I188" s="207"/>
      <c r="J188" s="37"/>
      <c r="K188" s="37"/>
      <c r="L188" s="40"/>
      <c r="M188" s="208"/>
      <c r="N188" s="209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159</v>
      </c>
      <c r="AU188" s="18" t="s">
        <v>85</v>
      </c>
    </row>
    <row r="189" spans="1:65" s="2" customFormat="1" ht="16.5" customHeight="1">
      <c r="A189" s="35"/>
      <c r="B189" s="36"/>
      <c r="C189" s="246" t="s">
        <v>426</v>
      </c>
      <c r="D189" s="246" t="s">
        <v>289</v>
      </c>
      <c r="E189" s="247" t="s">
        <v>2925</v>
      </c>
      <c r="F189" s="248" t="s">
        <v>2926</v>
      </c>
      <c r="G189" s="249" t="s">
        <v>490</v>
      </c>
      <c r="H189" s="250">
        <v>1</v>
      </c>
      <c r="I189" s="251"/>
      <c r="J189" s="252">
        <f>ROUND(I189*H189,2)</f>
        <v>0</v>
      </c>
      <c r="K189" s="248" t="s">
        <v>321</v>
      </c>
      <c r="L189" s="253"/>
      <c r="M189" s="254" t="s">
        <v>1</v>
      </c>
      <c r="N189" s="255" t="s">
        <v>41</v>
      </c>
      <c r="O189" s="72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3" t="s">
        <v>475</v>
      </c>
      <c r="AT189" s="203" t="s">
        <v>289</v>
      </c>
      <c r="AU189" s="203" t="s">
        <v>85</v>
      </c>
      <c r="AY189" s="18" t="s">
        <v>150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8" t="s">
        <v>83</v>
      </c>
      <c r="BK189" s="204">
        <f>ROUND(I189*H189,2)</f>
        <v>0</v>
      </c>
      <c r="BL189" s="18" t="s">
        <v>350</v>
      </c>
      <c r="BM189" s="203" t="s">
        <v>2927</v>
      </c>
    </row>
    <row r="190" spans="1:65" s="2" customFormat="1">
      <c r="A190" s="35"/>
      <c r="B190" s="36"/>
      <c r="C190" s="37"/>
      <c r="D190" s="205" t="s">
        <v>159</v>
      </c>
      <c r="E190" s="37"/>
      <c r="F190" s="206" t="s">
        <v>2926</v>
      </c>
      <c r="G190" s="37"/>
      <c r="H190" s="37"/>
      <c r="I190" s="207"/>
      <c r="J190" s="37"/>
      <c r="K190" s="37"/>
      <c r="L190" s="40"/>
      <c r="M190" s="208"/>
      <c r="N190" s="209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159</v>
      </c>
      <c r="AU190" s="18" t="s">
        <v>85</v>
      </c>
    </row>
    <row r="191" spans="1:65" s="2" customFormat="1" ht="24.2" customHeight="1">
      <c r="A191" s="35"/>
      <c r="B191" s="36"/>
      <c r="C191" s="192" t="s">
        <v>443</v>
      </c>
      <c r="D191" s="192" t="s">
        <v>152</v>
      </c>
      <c r="E191" s="193" t="s">
        <v>2928</v>
      </c>
      <c r="F191" s="194" t="s">
        <v>2929</v>
      </c>
      <c r="G191" s="195" t="s">
        <v>490</v>
      </c>
      <c r="H191" s="196">
        <v>4</v>
      </c>
      <c r="I191" s="197"/>
      <c r="J191" s="198">
        <f>ROUND(I191*H191,2)</f>
        <v>0</v>
      </c>
      <c r="K191" s="194" t="s">
        <v>156</v>
      </c>
      <c r="L191" s="40"/>
      <c r="M191" s="199" t="s">
        <v>1</v>
      </c>
      <c r="N191" s="200" t="s">
        <v>41</v>
      </c>
      <c r="O191" s="72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3" t="s">
        <v>350</v>
      </c>
      <c r="AT191" s="203" t="s">
        <v>152</v>
      </c>
      <c r="AU191" s="203" t="s">
        <v>85</v>
      </c>
      <c r="AY191" s="18" t="s">
        <v>150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8" t="s">
        <v>83</v>
      </c>
      <c r="BK191" s="204">
        <f>ROUND(I191*H191,2)</f>
        <v>0</v>
      </c>
      <c r="BL191" s="18" t="s">
        <v>350</v>
      </c>
      <c r="BM191" s="203" t="s">
        <v>2930</v>
      </c>
    </row>
    <row r="192" spans="1:65" s="2" customFormat="1" ht="19.5">
      <c r="A192" s="35"/>
      <c r="B192" s="36"/>
      <c r="C192" s="37"/>
      <c r="D192" s="205" t="s">
        <v>159</v>
      </c>
      <c r="E192" s="37"/>
      <c r="F192" s="206" t="s">
        <v>2931</v>
      </c>
      <c r="G192" s="37"/>
      <c r="H192" s="37"/>
      <c r="I192" s="207"/>
      <c r="J192" s="37"/>
      <c r="K192" s="37"/>
      <c r="L192" s="40"/>
      <c r="M192" s="208"/>
      <c r="N192" s="209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159</v>
      </c>
      <c r="AU192" s="18" t="s">
        <v>85</v>
      </c>
    </row>
    <row r="193" spans="1:65" s="2" customFormat="1" ht="16.5" customHeight="1">
      <c r="A193" s="35"/>
      <c r="B193" s="36"/>
      <c r="C193" s="246" t="s">
        <v>448</v>
      </c>
      <c r="D193" s="246" t="s">
        <v>289</v>
      </c>
      <c r="E193" s="247" t="s">
        <v>2932</v>
      </c>
      <c r="F193" s="248" t="s">
        <v>2933</v>
      </c>
      <c r="G193" s="249" t="s">
        <v>490</v>
      </c>
      <c r="H193" s="250">
        <v>4</v>
      </c>
      <c r="I193" s="251"/>
      <c r="J193" s="252">
        <f>ROUND(I193*H193,2)</f>
        <v>0</v>
      </c>
      <c r="K193" s="248" t="s">
        <v>156</v>
      </c>
      <c r="L193" s="253"/>
      <c r="M193" s="254" t="s">
        <v>1</v>
      </c>
      <c r="N193" s="255" t="s">
        <v>41</v>
      </c>
      <c r="O193" s="72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3" t="s">
        <v>475</v>
      </c>
      <c r="AT193" s="203" t="s">
        <v>289</v>
      </c>
      <c r="AU193" s="203" t="s">
        <v>85</v>
      </c>
      <c r="AY193" s="18" t="s">
        <v>150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8" t="s">
        <v>83</v>
      </c>
      <c r="BK193" s="204">
        <f>ROUND(I193*H193,2)</f>
        <v>0</v>
      </c>
      <c r="BL193" s="18" t="s">
        <v>350</v>
      </c>
      <c r="BM193" s="203" t="s">
        <v>2934</v>
      </c>
    </row>
    <row r="194" spans="1:65" s="2" customFormat="1">
      <c r="A194" s="35"/>
      <c r="B194" s="36"/>
      <c r="C194" s="37"/>
      <c r="D194" s="205" t="s">
        <v>159</v>
      </c>
      <c r="E194" s="37"/>
      <c r="F194" s="206" t="s">
        <v>2933</v>
      </c>
      <c r="G194" s="37"/>
      <c r="H194" s="37"/>
      <c r="I194" s="207"/>
      <c r="J194" s="37"/>
      <c r="K194" s="37"/>
      <c r="L194" s="40"/>
      <c r="M194" s="208"/>
      <c r="N194" s="209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159</v>
      </c>
      <c r="AU194" s="18" t="s">
        <v>85</v>
      </c>
    </row>
    <row r="195" spans="1:65" s="2" customFormat="1" ht="24.2" customHeight="1">
      <c r="A195" s="35"/>
      <c r="B195" s="36"/>
      <c r="C195" s="192" t="s">
        <v>453</v>
      </c>
      <c r="D195" s="192" t="s">
        <v>152</v>
      </c>
      <c r="E195" s="193" t="s">
        <v>2935</v>
      </c>
      <c r="F195" s="194" t="s">
        <v>2936</v>
      </c>
      <c r="G195" s="195" t="s">
        <v>490</v>
      </c>
      <c r="H195" s="196">
        <v>6</v>
      </c>
      <c r="I195" s="197"/>
      <c r="J195" s="198">
        <f>ROUND(I195*H195,2)</f>
        <v>0</v>
      </c>
      <c r="K195" s="194" t="s">
        <v>156</v>
      </c>
      <c r="L195" s="40"/>
      <c r="M195" s="199" t="s">
        <v>1</v>
      </c>
      <c r="N195" s="200" t="s">
        <v>41</v>
      </c>
      <c r="O195" s="72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3" t="s">
        <v>350</v>
      </c>
      <c r="AT195" s="203" t="s">
        <v>152</v>
      </c>
      <c r="AU195" s="203" t="s">
        <v>85</v>
      </c>
      <c r="AY195" s="18" t="s">
        <v>150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8" t="s">
        <v>83</v>
      </c>
      <c r="BK195" s="204">
        <f>ROUND(I195*H195,2)</f>
        <v>0</v>
      </c>
      <c r="BL195" s="18" t="s">
        <v>350</v>
      </c>
      <c r="BM195" s="203" t="s">
        <v>2937</v>
      </c>
    </row>
    <row r="196" spans="1:65" s="2" customFormat="1" ht="19.5">
      <c r="A196" s="35"/>
      <c r="B196" s="36"/>
      <c r="C196" s="37"/>
      <c r="D196" s="205" t="s">
        <v>159</v>
      </c>
      <c r="E196" s="37"/>
      <c r="F196" s="206" t="s">
        <v>2938</v>
      </c>
      <c r="G196" s="37"/>
      <c r="H196" s="37"/>
      <c r="I196" s="207"/>
      <c r="J196" s="37"/>
      <c r="K196" s="37"/>
      <c r="L196" s="40"/>
      <c r="M196" s="208"/>
      <c r="N196" s="209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159</v>
      </c>
      <c r="AU196" s="18" t="s">
        <v>85</v>
      </c>
    </row>
    <row r="197" spans="1:65" s="2" customFormat="1" ht="16.5" customHeight="1">
      <c r="A197" s="35"/>
      <c r="B197" s="36"/>
      <c r="C197" s="246" t="s">
        <v>458</v>
      </c>
      <c r="D197" s="246" t="s">
        <v>289</v>
      </c>
      <c r="E197" s="247" t="s">
        <v>2939</v>
      </c>
      <c r="F197" s="248" t="s">
        <v>2940</v>
      </c>
      <c r="G197" s="249" t="s">
        <v>490</v>
      </c>
      <c r="H197" s="250">
        <v>6</v>
      </c>
      <c r="I197" s="251"/>
      <c r="J197" s="252">
        <f>ROUND(I197*H197,2)</f>
        <v>0</v>
      </c>
      <c r="K197" s="248" t="s">
        <v>321</v>
      </c>
      <c r="L197" s="253"/>
      <c r="M197" s="254" t="s">
        <v>1</v>
      </c>
      <c r="N197" s="255" t="s">
        <v>41</v>
      </c>
      <c r="O197" s="72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3" t="s">
        <v>475</v>
      </c>
      <c r="AT197" s="203" t="s">
        <v>289</v>
      </c>
      <c r="AU197" s="203" t="s">
        <v>85</v>
      </c>
      <c r="AY197" s="18" t="s">
        <v>150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8" t="s">
        <v>83</v>
      </c>
      <c r="BK197" s="204">
        <f>ROUND(I197*H197,2)</f>
        <v>0</v>
      </c>
      <c r="BL197" s="18" t="s">
        <v>350</v>
      </c>
      <c r="BM197" s="203" t="s">
        <v>2941</v>
      </c>
    </row>
    <row r="198" spans="1:65" s="2" customFormat="1">
      <c r="A198" s="35"/>
      <c r="B198" s="36"/>
      <c r="C198" s="37"/>
      <c r="D198" s="205" t="s">
        <v>159</v>
      </c>
      <c r="E198" s="37"/>
      <c r="F198" s="206" t="s">
        <v>2940</v>
      </c>
      <c r="G198" s="37"/>
      <c r="H198" s="37"/>
      <c r="I198" s="207"/>
      <c r="J198" s="37"/>
      <c r="K198" s="37"/>
      <c r="L198" s="40"/>
      <c r="M198" s="208"/>
      <c r="N198" s="209"/>
      <c r="O198" s="72"/>
      <c r="P198" s="72"/>
      <c r="Q198" s="72"/>
      <c r="R198" s="72"/>
      <c r="S198" s="72"/>
      <c r="T198" s="73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159</v>
      </c>
      <c r="AU198" s="18" t="s">
        <v>85</v>
      </c>
    </row>
    <row r="199" spans="1:65" s="2" customFormat="1" ht="24.2" customHeight="1">
      <c r="A199" s="35"/>
      <c r="B199" s="36"/>
      <c r="C199" s="192" t="s">
        <v>463</v>
      </c>
      <c r="D199" s="192" t="s">
        <v>152</v>
      </c>
      <c r="E199" s="193" t="s">
        <v>2942</v>
      </c>
      <c r="F199" s="194" t="s">
        <v>2943</v>
      </c>
      <c r="G199" s="195" t="s">
        <v>490</v>
      </c>
      <c r="H199" s="196">
        <v>1</v>
      </c>
      <c r="I199" s="197"/>
      <c r="J199" s="198">
        <f>ROUND(I199*H199,2)</f>
        <v>0</v>
      </c>
      <c r="K199" s="194" t="s">
        <v>156</v>
      </c>
      <c r="L199" s="40"/>
      <c r="M199" s="199" t="s">
        <v>1</v>
      </c>
      <c r="N199" s="200" t="s">
        <v>41</v>
      </c>
      <c r="O199" s="72"/>
      <c r="P199" s="201">
        <f>O199*H199</f>
        <v>0</v>
      </c>
      <c r="Q199" s="201">
        <v>0</v>
      </c>
      <c r="R199" s="201">
        <f>Q199*H199</f>
        <v>0</v>
      </c>
      <c r="S199" s="201">
        <v>0</v>
      </c>
      <c r="T199" s="20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3" t="s">
        <v>350</v>
      </c>
      <c r="AT199" s="203" t="s">
        <v>152</v>
      </c>
      <c r="AU199" s="203" t="s">
        <v>85</v>
      </c>
      <c r="AY199" s="18" t="s">
        <v>150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8" t="s">
        <v>83</v>
      </c>
      <c r="BK199" s="204">
        <f>ROUND(I199*H199,2)</f>
        <v>0</v>
      </c>
      <c r="BL199" s="18" t="s">
        <v>350</v>
      </c>
      <c r="BM199" s="203" t="s">
        <v>2944</v>
      </c>
    </row>
    <row r="200" spans="1:65" s="2" customFormat="1" ht="19.5">
      <c r="A200" s="35"/>
      <c r="B200" s="36"/>
      <c r="C200" s="37"/>
      <c r="D200" s="205" t="s">
        <v>159</v>
      </c>
      <c r="E200" s="37"/>
      <c r="F200" s="206" t="s">
        <v>2945</v>
      </c>
      <c r="G200" s="37"/>
      <c r="H200" s="37"/>
      <c r="I200" s="207"/>
      <c r="J200" s="37"/>
      <c r="K200" s="37"/>
      <c r="L200" s="40"/>
      <c r="M200" s="208"/>
      <c r="N200" s="209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159</v>
      </c>
      <c r="AU200" s="18" t="s">
        <v>85</v>
      </c>
    </row>
    <row r="201" spans="1:65" s="2" customFormat="1" ht="24.2" customHeight="1">
      <c r="A201" s="35"/>
      <c r="B201" s="36"/>
      <c r="C201" s="246" t="s">
        <v>468</v>
      </c>
      <c r="D201" s="246" t="s">
        <v>289</v>
      </c>
      <c r="E201" s="247" t="s">
        <v>2946</v>
      </c>
      <c r="F201" s="248" t="s">
        <v>2947</v>
      </c>
      <c r="G201" s="249" t="s">
        <v>490</v>
      </c>
      <c r="H201" s="250">
        <v>1</v>
      </c>
      <c r="I201" s="251"/>
      <c r="J201" s="252">
        <f>ROUND(I201*H201,2)</f>
        <v>0</v>
      </c>
      <c r="K201" s="248" t="s">
        <v>321</v>
      </c>
      <c r="L201" s="253"/>
      <c r="M201" s="254" t="s">
        <v>1</v>
      </c>
      <c r="N201" s="255" t="s">
        <v>41</v>
      </c>
      <c r="O201" s="72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3" t="s">
        <v>475</v>
      </c>
      <c r="AT201" s="203" t="s">
        <v>289</v>
      </c>
      <c r="AU201" s="203" t="s">
        <v>85</v>
      </c>
      <c r="AY201" s="18" t="s">
        <v>150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8" t="s">
        <v>83</v>
      </c>
      <c r="BK201" s="204">
        <f>ROUND(I201*H201,2)</f>
        <v>0</v>
      </c>
      <c r="BL201" s="18" t="s">
        <v>350</v>
      </c>
      <c r="BM201" s="203" t="s">
        <v>2948</v>
      </c>
    </row>
    <row r="202" spans="1:65" s="2" customFormat="1" ht="19.5">
      <c r="A202" s="35"/>
      <c r="B202" s="36"/>
      <c r="C202" s="37"/>
      <c r="D202" s="205" t="s">
        <v>159</v>
      </c>
      <c r="E202" s="37"/>
      <c r="F202" s="206" t="s">
        <v>2947</v>
      </c>
      <c r="G202" s="37"/>
      <c r="H202" s="37"/>
      <c r="I202" s="207"/>
      <c r="J202" s="37"/>
      <c r="K202" s="37"/>
      <c r="L202" s="40"/>
      <c r="M202" s="208"/>
      <c r="N202" s="209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159</v>
      </c>
      <c r="AU202" s="18" t="s">
        <v>85</v>
      </c>
    </row>
    <row r="203" spans="1:65" s="2" customFormat="1" ht="24.2" customHeight="1">
      <c r="A203" s="35"/>
      <c r="B203" s="36"/>
      <c r="C203" s="192" t="s">
        <v>473</v>
      </c>
      <c r="D203" s="192" t="s">
        <v>152</v>
      </c>
      <c r="E203" s="193" t="s">
        <v>2949</v>
      </c>
      <c r="F203" s="194" t="s">
        <v>2950</v>
      </c>
      <c r="G203" s="195" t="s">
        <v>490</v>
      </c>
      <c r="H203" s="196">
        <v>9</v>
      </c>
      <c r="I203" s="197"/>
      <c r="J203" s="198">
        <f>ROUND(I203*H203,2)</f>
        <v>0</v>
      </c>
      <c r="K203" s="194" t="s">
        <v>156</v>
      </c>
      <c r="L203" s="40"/>
      <c r="M203" s="199" t="s">
        <v>1</v>
      </c>
      <c r="N203" s="200" t="s">
        <v>41</v>
      </c>
      <c r="O203" s="72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3" t="s">
        <v>350</v>
      </c>
      <c r="AT203" s="203" t="s">
        <v>152</v>
      </c>
      <c r="AU203" s="203" t="s">
        <v>85</v>
      </c>
      <c r="AY203" s="18" t="s">
        <v>150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8" t="s">
        <v>83</v>
      </c>
      <c r="BK203" s="204">
        <f>ROUND(I203*H203,2)</f>
        <v>0</v>
      </c>
      <c r="BL203" s="18" t="s">
        <v>350</v>
      </c>
      <c r="BM203" s="203" t="s">
        <v>2951</v>
      </c>
    </row>
    <row r="204" spans="1:65" s="2" customFormat="1" ht="29.25">
      <c r="A204" s="35"/>
      <c r="B204" s="36"/>
      <c r="C204" s="37"/>
      <c r="D204" s="205" t="s">
        <v>159</v>
      </c>
      <c r="E204" s="37"/>
      <c r="F204" s="206" t="s">
        <v>2952</v>
      </c>
      <c r="G204" s="37"/>
      <c r="H204" s="37"/>
      <c r="I204" s="207"/>
      <c r="J204" s="37"/>
      <c r="K204" s="37"/>
      <c r="L204" s="40"/>
      <c r="M204" s="208"/>
      <c r="N204" s="209"/>
      <c r="O204" s="72"/>
      <c r="P204" s="72"/>
      <c r="Q204" s="72"/>
      <c r="R204" s="72"/>
      <c r="S204" s="72"/>
      <c r="T204" s="7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159</v>
      </c>
      <c r="AU204" s="18" t="s">
        <v>85</v>
      </c>
    </row>
    <row r="205" spans="1:65" s="2" customFormat="1" ht="16.5" customHeight="1">
      <c r="A205" s="35"/>
      <c r="B205" s="36"/>
      <c r="C205" s="246" t="s">
        <v>475</v>
      </c>
      <c r="D205" s="246" t="s">
        <v>289</v>
      </c>
      <c r="E205" s="247" t="s">
        <v>2953</v>
      </c>
      <c r="F205" s="248" t="s">
        <v>2954</v>
      </c>
      <c r="G205" s="249" t="s">
        <v>490</v>
      </c>
      <c r="H205" s="250">
        <v>9</v>
      </c>
      <c r="I205" s="251"/>
      <c r="J205" s="252">
        <f>ROUND(I205*H205,2)</f>
        <v>0</v>
      </c>
      <c r="K205" s="248" t="s">
        <v>321</v>
      </c>
      <c r="L205" s="253"/>
      <c r="M205" s="254" t="s">
        <v>1</v>
      </c>
      <c r="N205" s="255" t="s">
        <v>41</v>
      </c>
      <c r="O205" s="72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3" t="s">
        <v>475</v>
      </c>
      <c r="AT205" s="203" t="s">
        <v>289</v>
      </c>
      <c r="AU205" s="203" t="s">
        <v>85</v>
      </c>
      <c r="AY205" s="18" t="s">
        <v>150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8" t="s">
        <v>83</v>
      </c>
      <c r="BK205" s="204">
        <f>ROUND(I205*H205,2)</f>
        <v>0</v>
      </c>
      <c r="BL205" s="18" t="s">
        <v>350</v>
      </c>
      <c r="BM205" s="203" t="s">
        <v>2955</v>
      </c>
    </row>
    <row r="206" spans="1:65" s="2" customFormat="1">
      <c r="A206" s="35"/>
      <c r="B206" s="36"/>
      <c r="C206" s="37"/>
      <c r="D206" s="205" t="s">
        <v>159</v>
      </c>
      <c r="E206" s="37"/>
      <c r="F206" s="206" t="s">
        <v>2954</v>
      </c>
      <c r="G206" s="37"/>
      <c r="H206" s="37"/>
      <c r="I206" s="207"/>
      <c r="J206" s="37"/>
      <c r="K206" s="37"/>
      <c r="L206" s="40"/>
      <c r="M206" s="208"/>
      <c r="N206" s="209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159</v>
      </c>
      <c r="AU206" s="18" t="s">
        <v>85</v>
      </c>
    </row>
    <row r="207" spans="1:65" s="2" customFormat="1" ht="24.2" customHeight="1">
      <c r="A207" s="35"/>
      <c r="B207" s="36"/>
      <c r="C207" s="192" t="s">
        <v>480</v>
      </c>
      <c r="D207" s="192" t="s">
        <v>152</v>
      </c>
      <c r="E207" s="193" t="s">
        <v>2956</v>
      </c>
      <c r="F207" s="194" t="s">
        <v>2957</v>
      </c>
      <c r="G207" s="195" t="s">
        <v>490</v>
      </c>
      <c r="H207" s="196">
        <v>1</v>
      </c>
      <c r="I207" s="197"/>
      <c r="J207" s="198">
        <f>ROUND(I207*H207,2)</f>
        <v>0</v>
      </c>
      <c r="K207" s="194" t="s">
        <v>156</v>
      </c>
      <c r="L207" s="40"/>
      <c r="M207" s="199" t="s">
        <v>1</v>
      </c>
      <c r="N207" s="200" t="s">
        <v>41</v>
      </c>
      <c r="O207" s="72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3" t="s">
        <v>350</v>
      </c>
      <c r="AT207" s="203" t="s">
        <v>152</v>
      </c>
      <c r="AU207" s="203" t="s">
        <v>85</v>
      </c>
      <c r="AY207" s="18" t="s">
        <v>150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8" t="s">
        <v>83</v>
      </c>
      <c r="BK207" s="204">
        <f>ROUND(I207*H207,2)</f>
        <v>0</v>
      </c>
      <c r="BL207" s="18" t="s">
        <v>350</v>
      </c>
      <c r="BM207" s="203" t="s">
        <v>2958</v>
      </c>
    </row>
    <row r="208" spans="1:65" s="2" customFormat="1" ht="29.25">
      <c r="A208" s="35"/>
      <c r="B208" s="36"/>
      <c r="C208" s="37"/>
      <c r="D208" s="205" t="s">
        <v>159</v>
      </c>
      <c r="E208" s="37"/>
      <c r="F208" s="206" t="s">
        <v>2959</v>
      </c>
      <c r="G208" s="37"/>
      <c r="H208" s="37"/>
      <c r="I208" s="207"/>
      <c r="J208" s="37"/>
      <c r="K208" s="37"/>
      <c r="L208" s="40"/>
      <c r="M208" s="208"/>
      <c r="N208" s="209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159</v>
      </c>
      <c r="AU208" s="18" t="s">
        <v>85</v>
      </c>
    </row>
    <row r="209" spans="1:65" s="2" customFormat="1" ht="21.75" customHeight="1">
      <c r="A209" s="35"/>
      <c r="B209" s="36"/>
      <c r="C209" s="246" t="s">
        <v>487</v>
      </c>
      <c r="D209" s="246" t="s">
        <v>289</v>
      </c>
      <c r="E209" s="247" t="s">
        <v>2960</v>
      </c>
      <c r="F209" s="248" t="s">
        <v>2961</v>
      </c>
      <c r="G209" s="249" t="s">
        <v>490</v>
      </c>
      <c r="H209" s="250">
        <v>1</v>
      </c>
      <c r="I209" s="251"/>
      <c r="J209" s="252">
        <f>ROUND(I209*H209,2)</f>
        <v>0</v>
      </c>
      <c r="K209" s="248" t="s">
        <v>156</v>
      </c>
      <c r="L209" s="253"/>
      <c r="M209" s="254" t="s">
        <v>1</v>
      </c>
      <c r="N209" s="255" t="s">
        <v>41</v>
      </c>
      <c r="O209" s="72"/>
      <c r="P209" s="201">
        <f>O209*H209</f>
        <v>0</v>
      </c>
      <c r="Q209" s="201">
        <v>5.0000000000000002E-5</v>
      </c>
      <c r="R209" s="201">
        <f>Q209*H209</f>
        <v>5.0000000000000002E-5</v>
      </c>
      <c r="S209" s="201">
        <v>0</v>
      </c>
      <c r="T209" s="20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3" t="s">
        <v>475</v>
      </c>
      <c r="AT209" s="203" t="s">
        <v>289</v>
      </c>
      <c r="AU209" s="203" t="s">
        <v>85</v>
      </c>
      <c r="AY209" s="18" t="s">
        <v>150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8" t="s">
        <v>83</v>
      </c>
      <c r="BK209" s="204">
        <f>ROUND(I209*H209,2)</f>
        <v>0</v>
      </c>
      <c r="BL209" s="18" t="s">
        <v>350</v>
      </c>
      <c r="BM209" s="203" t="s">
        <v>2962</v>
      </c>
    </row>
    <row r="210" spans="1:65" s="2" customFormat="1">
      <c r="A210" s="35"/>
      <c r="B210" s="36"/>
      <c r="C210" s="37"/>
      <c r="D210" s="205" t="s">
        <v>159</v>
      </c>
      <c r="E210" s="37"/>
      <c r="F210" s="206" t="s">
        <v>2961</v>
      </c>
      <c r="G210" s="37"/>
      <c r="H210" s="37"/>
      <c r="I210" s="207"/>
      <c r="J210" s="37"/>
      <c r="K210" s="37"/>
      <c r="L210" s="40"/>
      <c r="M210" s="208"/>
      <c r="N210" s="209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159</v>
      </c>
      <c r="AU210" s="18" t="s">
        <v>85</v>
      </c>
    </row>
    <row r="211" spans="1:65" s="2" customFormat="1" ht="24.2" customHeight="1">
      <c r="A211" s="35"/>
      <c r="B211" s="36"/>
      <c r="C211" s="192" t="s">
        <v>495</v>
      </c>
      <c r="D211" s="192" t="s">
        <v>152</v>
      </c>
      <c r="E211" s="193" t="s">
        <v>2963</v>
      </c>
      <c r="F211" s="194" t="s">
        <v>2964</v>
      </c>
      <c r="G211" s="195" t="s">
        <v>490</v>
      </c>
      <c r="H211" s="196">
        <v>2</v>
      </c>
      <c r="I211" s="197"/>
      <c r="J211" s="198">
        <f>ROUND(I211*H211,2)</f>
        <v>0</v>
      </c>
      <c r="K211" s="194" t="s">
        <v>156</v>
      </c>
      <c r="L211" s="40"/>
      <c r="M211" s="199" t="s">
        <v>1</v>
      </c>
      <c r="N211" s="200" t="s">
        <v>41</v>
      </c>
      <c r="O211" s="72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3" t="s">
        <v>350</v>
      </c>
      <c r="AT211" s="203" t="s">
        <v>152</v>
      </c>
      <c r="AU211" s="203" t="s">
        <v>85</v>
      </c>
      <c r="AY211" s="18" t="s">
        <v>150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8" t="s">
        <v>83</v>
      </c>
      <c r="BK211" s="204">
        <f>ROUND(I211*H211,2)</f>
        <v>0</v>
      </c>
      <c r="BL211" s="18" t="s">
        <v>350</v>
      </c>
      <c r="BM211" s="203" t="s">
        <v>2965</v>
      </c>
    </row>
    <row r="212" spans="1:65" s="2" customFormat="1" ht="29.25">
      <c r="A212" s="35"/>
      <c r="B212" s="36"/>
      <c r="C212" s="37"/>
      <c r="D212" s="205" t="s">
        <v>159</v>
      </c>
      <c r="E212" s="37"/>
      <c r="F212" s="206" t="s">
        <v>2966</v>
      </c>
      <c r="G212" s="37"/>
      <c r="H212" s="37"/>
      <c r="I212" s="207"/>
      <c r="J212" s="37"/>
      <c r="K212" s="37"/>
      <c r="L212" s="40"/>
      <c r="M212" s="208"/>
      <c r="N212" s="209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159</v>
      </c>
      <c r="AU212" s="18" t="s">
        <v>85</v>
      </c>
    </row>
    <row r="213" spans="1:65" s="2" customFormat="1" ht="16.5" customHeight="1">
      <c r="A213" s="35"/>
      <c r="B213" s="36"/>
      <c r="C213" s="246" t="s">
        <v>501</v>
      </c>
      <c r="D213" s="246" t="s">
        <v>289</v>
      </c>
      <c r="E213" s="247" t="s">
        <v>2967</v>
      </c>
      <c r="F213" s="248" t="s">
        <v>2968</v>
      </c>
      <c r="G213" s="249" t="s">
        <v>490</v>
      </c>
      <c r="H213" s="250">
        <v>2</v>
      </c>
      <c r="I213" s="251"/>
      <c r="J213" s="252">
        <f>ROUND(I213*H213,2)</f>
        <v>0</v>
      </c>
      <c r="K213" s="248" t="s">
        <v>321</v>
      </c>
      <c r="L213" s="253"/>
      <c r="M213" s="254" t="s">
        <v>1</v>
      </c>
      <c r="N213" s="255" t="s">
        <v>41</v>
      </c>
      <c r="O213" s="72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3" t="s">
        <v>475</v>
      </c>
      <c r="AT213" s="203" t="s">
        <v>289</v>
      </c>
      <c r="AU213" s="203" t="s">
        <v>85</v>
      </c>
      <c r="AY213" s="18" t="s">
        <v>150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18" t="s">
        <v>83</v>
      </c>
      <c r="BK213" s="204">
        <f>ROUND(I213*H213,2)</f>
        <v>0</v>
      </c>
      <c r="BL213" s="18" t="s">
        <v>350</v>
      </c>
      <c r="BM213" s="203" t="s">
        <v>2969</v>
      </c>
    </row>
    <row r="214" spans="1:65" s="2" customFormat="1">
      <c r="A214" s="35"/>
      <c r="B214" s="36"/>
      <c r="C214" s="37"/>
      <c r="D214" s="205" t="s">
        <v>159</v>
      </c>
      <c r="E214" s="37"/>
      <c r="F214" s="206" t="s">
        <v>2968</v>
      </c>
      <c r="G214" s="37"/>
      <c r="H214" s="37"/>
      <c r="I214" s="207"/>
      <c r="J214" s="37"/>
      <c r="K214" s="37"/>
      <c r="L214" s="40"/>
      <c r="M214" s="208"/>
      <c r="N214" s="209"/>
      <c r="O214" s="72"/>
      <c r="P214" s="72"/>
      <c r="Q214" s="72"/>
      <c r="R214" s="72"/>
      <c r="S214" s="72"/>
      <c r="T214" s="73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159</v>
      </c>
      <c r="AU214" s="18" t="s">
        <v>85</v>
      </c>
    </row>
    <row r="215" spans="1:65" s="2" customFormat="1" ht="33" customHeight="1">
      <c r="A215" s="35"/>
      <c r="B215" s="36"/>
      <c r="C215" s="192" t="s">
        <v>509</v>
      </c>
      <c r="D215" s="192" t="s">
        <v>152</v>
      </c>
      <c r="E215" s="193" t="s">
        <v>2970</v>
      </c>
      <c r="F215" s="194" t="s">
        <v>2971</v>
      </c>
      <c r="G215" s="195" t="s">
        <v>490</v>
      </c>
      <c r="H215" s="196">
        <v>9</v>
      </c>
      <c r="I215" s="197"/>
      <c r="J215" s="198">
        <f>ROUND(I215*H215,2)</f>
        <v>0</v>
      </c>
      <c r="K215" s="194" t="s">
        <v>156</v>
      </c>
      <c r="L215" s="40"/>
      <c r="M215" s="199" t="s">
        <v>1</v>
      </c>
      <c r="N215" s="200" t="s">
        <v>41</v>
      </c>
      <c r="O215" s="72"/>
      <c r="P215" s="201">
        <f>O215*H215</f>
        <v>0</v>
      </c>
      <c r="Q215" s="201">
        <v>0</v>
      </c>
      <c r="R215" s="201">
        <f>Q215*H215</f>
        <v>0</v>
      </c>
      <c r="S215" s="201">
        <v>0</v>
      </c>
      <c r="T215" s="20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3" t="s">
        <v>350</v>
      </c>
      <c r="AT215" s="203" t="s">
        <v>152</v>
      </c>
      <c r="AU215" s="203" t="s">
        <v>85</v>
      </c>
      <c r="AY215" s="18" t="s">
        <v>150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18" t="s">
        <v>83</v>
      </c>
      <c r="BK215" s="204">
        <f>ROUND(I215*H215,2)</f>
        <v>0</v>
      </c>
      <c r="BL215" s="18" t="s">
        <v>350</v>
      </c>
      <c r="BM215" s="203" t="s">
        <v>2972</v>
      </c>
    </row>
    <row r="216" spans="1:65" s="2" customFormat="1" ht="29.25">
      <c r="A216" s="35"/>
      <c r="B216" s="36"/>
      <c r="C216" s="37"/>
      <c r="D216" s="205" t="s">
        <v>159</v>
      </c>
      <c r="E216" s="37"/>
      <c r="F216" s="206" t="s">
        <v>2973</v>
      </c>
      <c r="G216" s="37"/>
      <c r="H216" s="37"/>
      <c r="I216" s="207"/>
      <c r="J216" s="37"/>
      <c r="K216" s="37"/>
      <c r="L216" s="40"/>
      <c r="M216" s="208"/>
      <c r="N216" s="209"/>
      <c r="O216" s="72"/>
      <c r="P216" s="72"/>
      <c r="Q216" s="72"/>
      <c r="R216" s="72"/>
      <c r="S216" s="72"/>
      <c r="T216" s="73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159</v>
      </c>
      <c r="AU216" s="18" t="s">
        <v>85</v>
      </c>
    </row>
    <row r="217" spans="1:65" s="2" customFormat="1" ht="24.2" customHeight="1">
      <c r="A217" s="35"/>
      <c r="B217" s="36"/>
      <c r="C217" s="246" t="s">
        <v>515</v>
      </c>
      <c r="D217" s="246" t="s">
        <v>289</v>
      </c>
      <c r="E217" s="247" t="s">
        <v>2946</v>
      </c>
      <c r="F217" s="248" t="s">
        <v>2947</v>
      </c>
      <c r="G217" s="249" t="s">
        <v>490</v>
      </c>
      <c r="H217" s="250">
        <v>9</v>
      </c>
      <c r="I217" s="251"/>
      <c r="J217" s="252">
        <f>ROUND(I217*H217,2)</f>
        <v>0</v>
      </c>
      <c r="K217" s="248" t="s">
        <v>321</v>
      </c>
      <c r="L217" s="253"/>
      <c r="M217" s="254" t="s">
        <v>1</v>
      </c>
      <c r="N217" s="255" t="s">
        <v>41</v>
      </c>
      <c r="O217" s="72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3" t="s">
        <v>475</v>
      </c>
      <c r="AT217" s="203" t="s">
        <v>289</v>
      </c>
      <c r="AU217" s="203" t="s">
        <v>85</v>
      </c>
      <c r="AY217" s="18" t="s">
        <v>150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8" t="s">
        <v>83</v>
      </c>
      <c r="BK217" s="204">
        <f>ROUND(I217*H217,2)</f>
        <v>0</v>
      </c>
      <c r="BL217" s="18" t="s">
        <v>350</v>
      </c>
      <c r="BM217" s="203" t="s">
        <v>2974</v>
      </c>
    </row>
    <row r="218" spans="1:65" s="2" customFormat="1" ht="19.5">
      <c r="A218" s="35"/>
      <c r="B218" s="36"/>
      <c r="C218" s="37"/>
      <c r="D218" s="205" t="s">
        <v>159</v>
      </c>
      <c r="E218" s="37"/>
      <c r="F218" s="206" t="s">
        <v>2947</v>
      </c>
      <c r="G218" s="37"/>
      <c r="H218" s="37"/>
      <c r="I218" s="207"/>
      <c r="J218" s="37"/>
      <c r="K218" s="37"/>
      <c r="L218" s="40"/>
      <c r="M218" s="208"/>
      <c r="N218" s="209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159</v>
      </c>
      <c r="AU218" s="18" t="s">
        <v>85</v>
      </c>
    </row>
    <row r="219" spans="1:65" s="2" customFormat="1" ht="33" customHeight="1">
      <c r="A219" s="35"/>
      <c r="B219" s="36"/>
      <c r="C219" s="192" t="s">
        <v>522</v>
      </c>
      <c r="D219" s="192" t="s">
        <v>152</v>
      </c>
      <c r="E219" s="193" t="s">
        <v>2975</v>
      </c>
      <c r="F219" s="194" t="s">
        <v>2976</v>
      </c>
      <c r="G219" s="195" t="s">
        <v>490</v>
      </c>
      <c r="H219" s="196">
        <v>2</v>
      </c>
      <c r="I219" s="197"/>
      <c r="J219" s="198">
        <f>ROUND(I219*H219,2)</f>
        <v>0</v>
      </c>
      <c r="K219" s="194" t="s">
        <v>156</v>
      </c>
      <c r="L219" s="40"/>
      <c r="M219" s="199" t="s">
        <v>1</v>
      </c>
      <c r="N219" s="200" t="s">
        <v>41</v>
      </c>
      <c r="O219" s="72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3" t="s">
        <v>350</v>
      </c>
      <c r="AT219" s="203" t="s">
        <v>152</v>
      </c>
      <c r="AU219" s="203" t="s">
        <v>85</v>
      </c>
      <c r="AY219" s="18" t="s">
        <v>150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18" t="s">
        <v>83</v>
      </c>
      <c r="BK219" s="204">
        <f>ROUND(I219*H219,2)</f>
        <v>0</v>
      </c>
      <c r="BL219" s="18" t="s">
        <v>350</v>
      </c>
      <c r="BM219" s="203" t="s">
        <v>2977</v>
      </c>
    </row>
    <row r="220" spans="1:65" s="2" customFormat="1" ht="29.25">
      <c r="A220" s="35"/>
      <c r="B220" s="36"/>
      <c r="C220" s="37"/>
      <c r="D220" s="205" t="s">
        <v>159</v>
      </c>
      <c r="E220" s="37"/>
      <c r="F220" s="206" t="s">
        <v>2978</v>
      </c>
      <c r="G220" s="37"/>
      <c r="H220" s="37"/>
      <c r="I220" s="207"/>
      <c r="J220" s="37"/>
      <c r="K220" s="37"/>
      <c r="L220" s="40"/>
      <c r="M220" s="208"/>
      <c r="N220" s="209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159</v>
      </c>
      <c r="AU220" s="18" t="s">
        <v>85</v>
      </c>
    </row>
    <row r="221" spans="1:65" s="2" customFormat="1" ht="24.2" customHeight="1">
      <c r="A221" s="35"/>
      <c r="B221" s="36"/>
      <c r="C221" s="246" t="s">
        <v>528</v>
      </c>
      <c r="D221" s="246" t="s">
        <v>289</v>
      </c>
      <c r="E221" s="247" t="s">
        <v>2979</v>
      </c>
      <c r="F221" s="248" t="s">
        <v>2980</v>
      </c>
      <c r="G221" s="249" t="s">
        <v>490</v>
      </c>
      <c r="H221" s="250">
        <v>2</v>
      </c>
      <c r="I221" s="251"/>
      <c r="J221" s="252">
        <f>ROUND(I221*H221,2)</f>
        <v>0</v>
      </c>
      <c r="K221" s="248" t="s">
        <v>156</v>
      </c>
      <c r="L221" s="253"/>
      <c r="M221" s="254" t="s">
        <v>1</v>
      </c>
      <c r="N221" s="255" t="s">
        <v>41</v>
      </c>
      <c r="O221" s="72"/>
      <c r="P221" s="201">
        <f>O221*H221</f>
        <v>0</v>
      </c>
      <c r="Q221" s="201">
        <v>6.0000000000000002E-5</v>
      </c>
      <c r="R221" s="201">
        <f>Q221*H221</f>
        <v>1.2E-4</v>
      </c>
      <c r="S221" s="201">
        <v>0</v>
      </c>
      <c r="T221" s="20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3" t="s">
        <v>475</v>
      </c>
      <c r="AT221" s="203" t="s">
        <v>289</v>
      </c>
      <c r="AU221" s="203" t="s">
        <v>85</v>
      </c>
      <c r="AY221" s="18" t="s">
        <v>150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8" t="s">
        <v>83</v>
      </c>
      <c r="BK221" s="204">
        <f>ROUND(I221*H221,2)</f>
        <v>0</v>
      </c>
      <c r="BL221" s="18" t="s">
        <v>350</v>
      </c>
      <c r="BM221" s="203" t="s">
        <v>2981</v>
      </c>
    </row>
    <row r="222" spans="1:65" s="2" customFormat="1" ht="19.5">
      <c r="A222" s="35"/>
      <c r="B222" s="36"/>
      <c r="C222" s="37"/>
      <c r="D222" s="205" t="s">
        <v>159</v>
      </c>
      <c r="E222" s="37"/>
      <c r="F222" s="206" t="s">
        <v>2980</v>
      </c>
      <c r="G222" s="37"/>
      <c r="H222" s="37"/>
      <c r="I222" s="207"/>
      <c r="J222" s="37"/>
      <c r="K222" s="37"/>
      <c r="L222" s="40"/>
      <c r="M222" s="208"/>
      <c r="N222" s="209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159</v>
      </c>
      <c r="AU222" s="18" t="s">
        <v>85</v>
      </c>
    </row>
    <row r="223" spans="1:65" s="2" customFormat="1" ht="16.5" customHeight="1">
      <c r="A223" s="35"/>
      <c r="B223" s="36"/>
      <c r="C223" s="192" t="s">
        <v>533</v>
      </c>
      <c r="D223" s="192" t="s">
        <v>152</v>
      </c>
      <c r="E223" s="193" t="s">
        <v>2982</v>
      </c>
      <c r="F223" s="194" t="s">
        <v>2983</v>
      </c>
      <c r="G223" s="195" t="s">
        <v>490</v>
      </c>
      <c r="H223" s="196">
        <v>1</v>
      </c>
      <c r="I223" s="197"/>
      <c r="J223" s="198">
        <f>ROUND(I223*H223,2)</f>
        <v>0</v>
      </c>
      <c r="K223" s="194" t="s">
        <v>156</v>
      </c>
      <c r="L223" s="40"/>
      <c r="M223" s="199" t="s">
        <v>1</v>
      </c>
      <c r="N223" s="200" t="s">
        <v>41</v>
      </c>
      <c r="O223" s="72"/>
      <c r="P223" s="201">
        <f>O223*H223</f>
        <v>0</v>
      </c>
      <c r="Q223" s="201">
        <v>0</v>
      </c>
      <c r="R223" s="201">
        <f>Q223*H223</f>
        <v>0</v>
      </c>
      <c r="S223" s="201">
        <v>0</v>
      </c>
      <c r="T223" s="20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3" t="s">
        <v>350</v>
      </c>
      <c r="AT223" s="203" t="s">
        <v>152</v>
      </c>
      <c r="AU223" s="203" t="s">
        <v>85</v>
      </c>
      <c r="AY223" s="18" t="s">
        <v>150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8" t="s">
        <v>83</v>
      </c>
      <c r="BK223" s="204">
        <f>ROUND(I223*H223,2)</f>
        <v>0</v>
      </c>
      <c r="BL223" s="18" t="s">
        <v>350</v>
      </c>
      <c r="BM223" s="203" t="s">
        <v>2984</v>
      </c>
    </row>
    <row r="224" spans="1:65" s="2" customFormat="1">
      <c r="A224" s="35"/>
      <c r="B224" s="36"/>
      <c r="C224" s="37"/>
      <c r="D224" s="205" t="s">
        <v>159</v>
      </c>
      <c r="E224" s="37"/>
      <c r="F224" s="206" t="s">
        <v>2985</v>
      </c>
      <c r="G224" s="37"/>
      <c r="H224" s="37"/>
      <c r="I224" s="207"/>
      <c r="J224" s="37"/>
      <c r="K224" s="37"/>
      <c r="L224" s="40"/>
      <c r="M224" s="208"/>
      <c r="N224" s="209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159</v>
      </c>
      <c r="AU224" s="18" t="s">
        <v>85</v>
      </c>
    </row>
    <row r="225" spans="1:65" s="2" customFormat="1" ht="16.5" customHeight="1">
      <c r="A225" s="35"/>
      <c r="B225" s="36"/>
      <c r="C225" s="246" t="s">
        <v>550</v>
      </c>
      <c r="D225" s="246" t="s">
        <v>289</v>
      </c>
      <c r="E225" s="247" t="s">
        <v>2986</v>
      </c>
      <c r="F225" s="248" t="s">
        <v>2987</v>
      </c>
      <c r="G225" s="249" t="s">
        <v>490</v>
      </c>
      <c r="H225" s="250">
        <v>1</v>
      </c>
      <c r="I225" s="251"/>
      <c r="J225" s="252">
        <f>ROUND(I225*H225,2)</f>
        <v>0</v>
      </c>
      <c r="K225" s="248" t="s">
        <v>321</v>
      </c>
      <c r="L225" s="253"/>
      <c r="M225" s="254" t="s">
        <v>1</v>
      </c>
      <c r="N225" s="255" t="s">
        <v>41</v>
      </c>
      <c r="O225" s="72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3" t="s">
        <v>475</v>
      </c>
      <c r="AT225" s="203" t="s">
        <v>289</v>
      </c>
      <c r="AU225" s="203" t="s">
        <v>85</v>
      </c>
      <c r="AY225" s="18" t="s">
        <v>150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8" t="s">
        <v>83</v>
      </c>
      <c r="BK225" s="204">
        <f>ROUND(I225*H225,2)</f>
        <v>0</v>
      </c>
      <c r="BL225" s="18" t="s">
        <v>350</v>
      </c>
      <c r="BM225" s="203" t="s">
        <v>2988</v>
      </c>
    </row>
    <row r="226" spans="1:65" s="2" customFormat="1">
      <c r="A226" s="35"/>
      <c r="B226" s="36"/>
      <c r="C226" s="37"/>
      <c r="D226" s="205" t="s">
        <v>159</v>
      </c>
      <c r="E226" s="37"/>
      <c r="F226" s="206" t="s">
        <v>2987</v>
      </c>
      <c r="G226" s="37"/>
      <c r="H226" s="37"/>
      <c r="I226" s="207"/>
      <c r="J226" s="37"/>
      <c r="K226" s="37"/>
      <c r="L226" s="40"/>
      <c r="M226" s="208"/>
      <c r="N226" s="209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159</v>
      </c>
      <c r="AU226" s="18" t="s">
        <v>85</v>
      </c>
    </row>
    <row r="227" spans="1:65" s="2" customFormat="1" ht="21.75" customHeight="1">
      <c r="A227" s="35"/>
      <c r="B227" s="36"/>
      <c r="C227" s="192" t="s">
        <v>556</v>
      </c>
      <c r="D227" s="192" t="s">
        <v>152</v>
      </c>
      <c r="E227" s="193" t="s">
        <v>2989</v>
      </c>
      <c r="F227" s="194" t="s">
        <v>2990</v>
      </c>
      <c r="G227" s="195" t="s">
        <v>490</v>
      </c>
      <c r="H227" s="196">
        <v>2</v>
      </c>
      <c r="I227" s="197"/>
      <c r="J227" s="198">
        <f>ROUND(I227*H227,2)</f>
        <v>0</v>
      </c>
      <c r="K227" s="194" t="s">
        <v>156</v>
      </c>
      <c r="L227" s="40"/>
      <c r="M227" s="199" t="s">
        <v>1</v>
      </c>
      <c r="N227" s="200" t="s">
        <v>41</v>
      </c>
      <c r="O227" s="72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3" t="s">
        <v>350</v>
      </c>
      <c r="AT227" s="203" t="s">
        <v>152</v>
      </c>
      <c r="AU227" s="203" t="s">
        <v>85</v>
      </c>
      <c r="AY227" s="18" t="s">
        <v>150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8" t="s">
        <v>83</v>
      </c>
      <c r="BK227" s="204">
        <f>ROUND(I227*H227,2)</f>
        <v>0</v>
      </c>
      <c r="BL227" s="18" t="s">
        <v>350</v>
      </c>
      <c r="BM227" s="203" t="s">
        <v>2991</v>
      </c>
    </row>
    <row r="228" spans="1:65" s="2" customFormat="1" ht="19.5">
      <c r="A228" s="35"/>
      <c r="B228" s="36"/>
      <c r="C228" s="37"/>
      <c r="D228" s="205" t="s">
        <v>159</v>
      </c>
      <c r="E228" s="37"/>
      <c r="F228" s="206" t="s">
        <v>2992</v>
      </c>
      <c r="G228" s="37"/>
      <c r="H228" s="37"/>
      <c r="I228" s="207"/>
      <c r="J228" s="37"/>
      <c r="K228" s="37"/>
      <c r="L228" s="40"/>
      <c r="M228" s="208"/>
      <c r="N228" s="209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159</v>
      </c>
      <c r="AU228" s="18" t="s">
        <v>85</v>
      </c>
    </row>
    <row r="229" spans="1:65" s="2" customFormat="1" ht="16.5" customHeight="1">
      <c r="A229" s="35"/>
      <c r="B229" s="36"/>
      <c r="C229" s="246" t="s">
        <v>561</v>
      </c>
      <c r="D229" s="246" t="s">
        <v>289</v>
      </c>
      <c r="E229" s="247" t="s">
        <v>2993</v>
      </c>
      <c r="F229" s="248" t="s">
        <v>2994</v>
      </c>
      <c r="G229" s="249" t="s">
        <v>490</v>
      </c>
      <c r="H229" s="250">
        <v>2</v>
      </c>
      <c r="I229" s="251"/>
      <c r="J229" s="252">
        <f>ROUND(I229*H229,2)</f>
        <v>0</v>
      </c>
      <c r="K229" s="248" t="s">
        <v>321</v>
      </c>
      <c r="L229" s="253"/>
      <c r="M229" s="254" t="s">
        <v>1</v>
      </c>
      <c r="N229" s="255" t="s">
        <v>41</v>
      </c>
      <c r="O229" s="72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3" t="s">
        <v>475</v>
      </c>
      <c r="AT229" s="203" t="s">
        <v>289</v>
      </c>
      <c r="AU229" s="203" t="s">
        <v>85</v>
      </c>
      <c r="AY229" s="18" t="s">
        <v>150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8" t="s">
        <v>83</v>
      </c>
      <c r="BK229" s="204">
        <f>ROUND(I229*H229,2)</f>
        <v>0</v>
      </c>
      <c r="BL229" s="18" t="s">
        <v>350</v>
      </c>
      <c r="BM229" s="203" t="s">
        <v>2995</v>
      </c>
    </row>
    <row r="230" spans="1:65" s="2" customFormat="1">
      <c r="A230" s="35"/>
      <c r="B230" s="36"/>
      <c r="C230" s="37"/>
      <c r="D230" s="205" t="s">
        <v>159</v>
      </c>
      <c r="E230" s="37"/>
      <c r="F230" s="206" t="s">
        <v>2994</v>
      </c>
      <c r="G230" s="37"/>
      <c r="H230" s="37"/>
      <c r="I230" s="207"/>
      <c r="J230" s="37"/>
      <c r="K230" s="37"/>
      <c r="L230" s="40"/>
      <c r="M230" s="208"/>
      <c r="N230" s="209"/>
      <c r="O230" s="72"/>
      <c r="P230" s="72"/>
      <c r="Q230" s="72"/>
      <c r="R230" s="72"/>
      <c r="S230" s="72"/>
      <c r="T230" s="73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159</v>
      </c>
      <c r="AU230" s="18" t="s">
        <v>85</v>
      </c>
    </row>
    <row r="231" spans="1:65" s="2" customFormat="1" ht="33" customHeight="1">
      <c r="A231" s="35"/>
      <c r="B231" s="36"/>
      <c r="C231" s="192" t="s">
        <v>573</v>
      </c>
      <c r="D231" s="192" t="s">
        <v>152</v>
      </c>
      <c r="E231" s="193" t="s">
        <v>2996</v>
      </c>
      <c r="F231" s="194" t="s">
        <v>2997</v>
      </c>
      <c r="G231" s="195" t="s">
        <v>490</v>
      </c>
      <c r="H231" s="196">
        <v>3</v>
      </c>
      <c r="I231" s="197"/>
      <c r="J231" s="198">
        <f>ROUND(I231*H231,2)</f>
        <v>0</v>
      </c>
      <c r="K231" s="194" t="s">
        <v>156</v>
      </c>
      <c r="L231" s="40"/>
      <c r="M231" s="199" t="s">
        <v>1</v>
      </c>
      <c r="N231" s="200" t="s">
        <v>41</v>
      </c>
      <c r="O231" s="72"/>
      <c r="P231" s="201">
        <f>O231*H231</f>
        <v>0</v>
      </c>
      <c r="Q231" s="201">
        <v>0</v>
      </c>
      <c r="R231" s="201">
        <f>Q231*H231</f>
        <v>0</v>
      </c>
      <c r="S231" s="201">
        <v>0</v>
      </c>
      <c r="T231" s="20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3" t="s">
        <v>350</v>
      </c>
      <c r="AT231" s="203" t="s">
        <v>152</v>
      </c>
      <c r="AU231" s="203" t="s">
        <v>85</v>
      </c>
      <c r="AY231" s="18" t="s">
        <v>150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18" t="s">
        <v>83</v>
      </c>
      <c r="BK231" s="204">
        <f>ROUND(I231*H231,2)</f>
        <v>0</v>
      </c>
      <c r="BL231" s="18" t="s">
        <v>350</v>
      </c>
      <c r="BM231" s="203" t="s">
        <v>2998</v>
      </c>
    </row>
    <row r="232" spans="1:65" s="2" customFormat="1" ht="29.25">
      <c r="A232" s="35"/>
      <c r="B232" s="36"/>
      <c r="C232" s="37"/>
      <c r="D232" s="205" t="s">
        <v>159</v>
      </c>
      <c r="E232" s="37"/>
      <c r="F232" s="206" t="s">
        <v>2999</v>
      </c>
      <c r="G232" s="37"/>
      <c r="H232" s="37"/>
      <c r="I232" s="207"/>
      <c r="J232" s="37"/>
      <c r="K232" s="37"/>
      <c r="L232" s="40"/>
      <c r="M232" s="208"/>
      <c r="N232" s="209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159</v>
      </c>
      <c r="AU232" s="18" t="s">
        <v>85</v>
      </c>
    </row>
    <row r="233" spans="1:65" s="2" customFormat="1" ht="24.2" customHeight="1">
      <c r="A233" s="35"/>
      <c r="B233" s="36"/>
      <c r="C233" s="246" t="s">
        <v>579</v>
      </c>
      <c r="D233" s="246" t="s">
        <v>289</v>
      </c>
      <c r="E233" s="247" t="s">
        <v>3000</v>
      </c>
      <c r="F233" s="248" t="s">
        <v>3001</v>
      </c>
      <c r="G233" s="249" t="s">
        <v>490</v>
      </c>
      <c r="H233" s="250">
        <v>3</v>
      </c>
      <c r="I233" s="251"/>
      <c r="J233" s="252">
        <f>ROUND(I233*H233,2)</f>
        <v>0</v>
      </c>
      <c r="K233" s="248" t="s">
        <v>156</v>
      </c>
      <c r="L233" s="253"/>
      <c r="M233" s="254" t="s">
        <v>1</v>
      </c>
      <c r="N233" s="255" t="s">
        <v>41</v>
      </c>
      <c r="O233" s="72"/>
      <c r="P233" s="201">
        <f>O233*H233</f>
        <v>0</v>
      </c>
      <c r="Q233" s="201">
        <v>1E-4</v>
      </c>
      <c r="R233" s="201">
        <f>Q233*H233</f>
        <v>3.0000000000000003E-4</v>
      </c>
      <c r="S233" s="201">
        <v>0</v>
      </c>
      <c r="T233" s="202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3" t="s">
        <v>475</v>
      </c>
      <c r="AT233" s="203" t="s">
        <v>289</v>
      </c>
      <c r="AU233" s="203" t="s">
        <v>85</v>
      </c>
      <c r="AY233" s="18" t="s">
        <v>150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8" t="s">
        <v>83</v>
      </c>
      <c r="BK233" s="204">
        <f>ROUND(I233*H233,2)</f>
        <v>0</v>
      </c>
      <c r="BL233" s="18" t="s">
        <v>350</v>
      </c>
      <c r="BM233" s="203" t="s">
        <v>3002</v>
      </c>
    </row>
    <row r="234" spans="1:65" s="2" customFormat="1" ht="19.5">
      <c r="A234" s="35"/>
      <c r="B234" s="36"/>
      <c r="C234" s="37"/>
      <c r="D234" s="205" t="s">
        <v>159</v>
      </c>
      <c r="E234" s="37"/>
      <c r="F234" s="206" t="s">
        <v>3001</v>
      </c>
      <c r="G234" s="37"/>
      <c r="H234" s="37"/>
      <c r="I234" s="207"/>
      <c r="J234" s="37"/>
      <c r="K234" s="37"/>
      <c r="L234" s="40"/>
      <c r="M234" s="208"/>
      <c r="N234" s="209"/>
      <c r="O234" s="72"/>
      <c r="P234" s="72"/>
      <c r="Q234" s="72"/>
      <c r="R234" s="72"/>
      <c r="S234" s="72"/>
      <c r="T234" s="73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159</v>
      </c>
      <c r="AU234" s="18" t="s">
        <v>85</v>
      </c>
    </row>
    <row r="235" spans="1:65" s="2" customFormat="1" ht="33" customHeight="1">
      <c r="A235" s="35"/>
      <c r="B235" s="36"/>
      <c r="C235" s="192" t="s">
        <v>583</v>
      </c>
      <c r="D235" s="192" t="s">
        <v>152</v>
      </c>
      <c r="E235" s="193" t="s">
        <v>3003</v>
      </c>
      <c r="F235" s="194" t="s">
        <v>3004</v>
      </c>
      <c r="G235" s="195" t="s">
        <v>490</v>
      </c>
      <c r="H235" s="196">
        <v>11</v>
      </c>
      <c r="I235" s="197"/>
      <c r="J235" s="198">
        <f>ROUND(I235*H235,2)</f>
        <v>0</v>
      </c>
      <c r="K235" s="194" t="s">
        <v>156</v>
      </c>
      <c r="L235" s="40"/>
      <c r="M235" s="199" t="s">
        <v>1</v>
      </c>
      <c r="N235" s="200" t="s">
        <v>41</v>
      </c>
      <c r="O235" s="72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3" t="s">
        <v>350</v>
      </c>
      <c r="AT235" s="203" t="s">
        <v>152</v>
      </c>
      <c r="AU235" s="203" t="s">
        <v>85</v>
      </c>
      <c r="AY235" s="18" t="s">
        <v>150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8" t="s">
        <v>83</v>
      </c>
      <c r="BK235" s="204">
        <f>ROUND(I235*H235,2)</f>
        <v>0</v>
      </c>
      <c r="BL235" s="18" t="s">
        <v>350</v>
      </c>
      <c r="BM235" s="203" t="s">
        <v>3005</v>
      </c>
    </row>
    <row r="236" spans="1:65" s="2" customFormat="1" ht="29.25">
      <c r="A236" s="35"/>
      <c r="B236" s="36"/>
      <c r="C236" s="37"/>
      <c r="D236" s="205" t="s">
        <v>159</v>
      </c>
      <c r="E236" s="37"/>
      <c r="F236" s="206" t="s">
        <v>3006</v>
      </c>
      <c r="G236" s="37"/>
      <c r="H236" s="37"/>
      <c r="I236" s="207"/>
      <c r="J236" s="37"/>
      <c r="K236" s="37"/>
      <c r="L236" s="40"/>
      <c r="M236" s="208"/>
      <c r="N236" s="209"/>
      <c r="O236" s="72"/>
      <c r="P236" s="72"/>
      <c r="Q236" s="72"/>
      <c r="R236" s="72"/>
      <c r="S236" s="72"/>
      <c r="T236" s="73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159</v>
      </c>
      <c r="AU236" s="18" t="s">
        <v>85</v>
      </c>
    </row>
    <row r="237" spans="1:65" s="2" customFormat="1" ht="37.9" customHeight="1">
      <c r="A237" s="35"/>
      <c r="B237" s="36"/>
      <c r="C237" s="246" t="s">
        <v>588</v>
      </c>
      <c r="D237" s="246" t="s">
        <v>289</v>
      </c>
      <c r="E237" s="247" t="s">
        <v>3007</v>
      </c>
      <c r="F237" s="248" t="s">
        <v>3008</v>
      </c>
      <c r="G237" s="249" t="s">
        <v>490</v>
      </c>
      <c r="H237" s="250">
        <v>11</v>
      </c>
      <c r="I237" s="251"/>
      <c r="J237" s="252">
        <f>ROUND(I237*H237,2)</f>
        <v>0</v>
      </c>
      <c r="K237" s="248" t="s">
        <v>156</v>
      </c>
      <c r="L237" s="253"/>
      <c r="M237" s="254" t="s">
        <v>1</v>
      </c>
      <c r="N237" s="255" t="s">
        <v>41</v>
      </c>
      <c r="O237" s="72"/>
      <c r="P237" s="201">
        <f>O237*H237</f>
        <v>0</v>
      </c>
      <c r="Q237" s="201">
        <v>6.9999999999999994E-5</v>
      </c>
      <c r="R237" s="201">
        <f>Q237*H237</f>
        <v>7.6999999999999996E-4</v>
      </c>
      <c r="S237" s="201">
        <v>0</v>
      </c>
      <c r="T237" s="202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3" t="s">
        <v>475</v>
      </c>
      <c r="AT237" s="203" t="s">
        <v>289</v>
      </c>
      <c r="AU237" s="203" t="s">
        <v>85</v>
      </c>
      <c r="AY237" s="18" t="s">
        <v>150</v>
      </c>
      <c r="BE237" s="204">
        <f>IF(N237="základní",J237,0)</f>
        <v>0</v>
      </c>
      <c r="BF237" s="204">
        <f>IF(N237="snížená",J237,0)</f>
        <v>0</v>
      </c>
      <c r="BG237" s="204">
        <f>IF(N237="zákl. přenesená",J237,0)</f>
        <v>0</v>
      </c>
      <c r="BH237" s="204">
        <f>IF(N237="sníž. přenesená",J237,0)</f>
        <v>0</v>
      </c>
      <c r="BI237" s="204">
        <f>IF(N237="nulová",J237,0)</f>
        <v>0</v>
      </c>
      <c r="BJ237" s="18" t="s">
        <v>83</v>
      </c>
      <c r="BK237" s="204">
        <f>ROUND(I237*H237,2)</f>
        <v>0</v>
      </c>
      <c r="BL237" s="18" t="s">
        <v>350</v>
      </c>
      <c r="BM237" s="203" t="s">
        <v>3009</v>
      </c>
    </row>
    <row r="238" spans="1:65" s="2" customFormat="1" ht="19.5">
      <c r="A238" s="35"/>
      <c r="B238" s="36"/>
      <c r="C238" s="37"/>
      <c r="D238" s="205" t="s">
        <v>159</v>
      </c>
      <c r="E238" s="37"/>
      <c r="F238" s="206" t="s">
        <v>3008</v>
      </c>
      <c r="G238" s="37"/>
      <c r="H238" s="37"/>
      <c r="I238" s="207"/>
      <c r="J238" s="37"/>
      <c r="K238" s="37"/>
      <c r="L238" s="40"/>
      <c r="M238" s="208"/>
      <c r="N238" s="209"/>
      <c r="O238" s="72"/>
      <c r="P238" s="72"/>
      <c r="Q238" s="72"/>
      <c r="R238" s="72"/>
      <c r="S238" s="72"/>
      <c r="T238" s="73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159</v>
      </c>
      <c r="AU238" s="18" t="s">
        <v>85</v>
      </c>
    </row>
    <row r="239" spans="1:65" s="2" customFormat="1" ht="24.2" customHeight="1">
      <c r="A239" s="35"/>
      <c r="B239" s="36"/>
      <c r="C239" s="192" t="s">
        <v>593</v>
      </c>
      <c r="D239" s="192" t="s">
        <v>152</v>
      </c>
      <c r="E239" s="193" t="s">
        <v>3010</v>
      </c>
      <c r="F239" s="194" t="s">
        <v>3011</v>
      </c>
      <c r="G239" s="195" t="s">
        <v>490</v>
      </c>
      <c r="H239" s="196">
        <v>48</v>
      </c>
      <c r="I239" s="197"/>
      <c r="J239" s="198">
        <f>ROUND(I239*H239,2)</f>
        <v>0</v>
      </c>
      <c r="K239" s="194" t="s">
        <v>156</v>
      </c>
      <c r="L239" s="40"/>
      <c r="M239" s="199" t="s">
        <v>1</v>
      </c>
      <c r="N239" s="200" t="s">
        <v>41</v>
      </c>
      <c r="O239" s="72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3" t="s">
        <v>350</v>
      </c>
      <c r="AT239" s="203" t="s">
        <v>152</v>
      </c>
      <c r="AU239" s="203" t="s">
        <v>85</v>
      </c>
      <c r="AY239" s="18" t="s">
        <v>150</v>
      </c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18" t="s">
        <v>83</v>
      </c>
      <c r="BK239" s="204">
        <f>ROUND(I239*H239,2)</f>
        <v>0</v>
      </c>
      <c r="BL239" s="18" t="s">
        <v>350</v>
      </c>
      <c r="BM239" s="203" t="s">
        <v>3012</v>
      </c>
    </row>
    <row r="240" spans="1:65" s="2" customFormat="1" ht="29.25">
      <c r="A240" s="35"/>
      <c r="B240" s="36"/>
      <c r="C240" s="37"/>
      <c r="D240" s="205" t="s">
        <v>159</v>
      </c>
      <c r="E240" s="37"/>
      <c r="F240" s="206" t="s">
        <v>3013</v>
      </c>
      <c r="G240" s="37"/>
      <c r="H240" s="37"/>
      <c r="I240" s="207"/>
      <c r="J240" s="37"/>
      <c r="K240" s="37"/>
      <c r="L240" s="40"/>
      <c r="M240" s="208"/>
      <c r="N240" s="209"/>
      <c r="O240" s="72"/>
      <c r="P240" s="72"/>
      <c r="Q240" s="72"/>
      <c r="R240" s="72"/>
      <c r="S240" s="72"/>
      <c r="T240" s="73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159</v>
      </c>
      <c r="AU240" s="18" t="s">
        <v>85</v>
      </c>
    </row>
    <row r="241" spans="1:65" s="2" customFormat="1" ht="16.5" customHeight="1">
      <c r="A241" s="35"/>
      <c r="B241" s="36"/>
      <c r="C241" s="246" t="s">
        <v>600</v>
      </c>
      <c r="D241" s="246" t="s">
        <v>289</v>
      </c>
      <c r="E241" s="247" t="s">
        <v>3014</v>
      </c>
      <c r="F241" s="248" t="s">
        <v>3015</v>
      </c>
      <c r="G241" s="249" t="s">
        <v>490</v>
      </c>
      <c r="H241" s="250">
        <v>48</v>
      </c>
      <c r="I241" s="251"/>
      <c r="J241" s="252">
        <f>ROUND(I241*H241,2)</f>
        <v>0</v>
      </c>
      <c r="K241" s="248" t="s">
        <v>321</v>
      </c>
      <c r="L241" s="253"/>
      <c r="M241" s="254" t="s">
        <v>1</v>
      </c>
      <c r="N241" s="255" t="s">
        <v>41</v>
      </c>
      <c r="O241" s="72"/>
      <c r="P241" s="201">
        <f>O241*H241</f>
        <v>0</v>
      </c>
      <c r="Q241" s="201">
        <v>0</v>
      </c>
      <c r="R241" s="201">
        <f>Q241*H241</f>
        <v>0</v>
      </c>
      <c r="S241" s="201">
        <v>0</v>
      </c>
      <c r="T241" s="202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3" t="s">
        <v>475</v>
      </c>
      <c r="AT241" s="203" t="s">
        <v>289</v>
      </c>
      <c r="AU241" s="203" t="s">
        <v>85</v>
      </c>
      <c r="AY241" s="18" t="s">
        <v>150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18" t="s">
        <v>83</v>
      </c>
      <c r="BK241" s="204">
        <f>ROUND(I241*H241,2)</f>
        <v>0</v>
      </c>
      <c r="BL241" s="18" t="s">
        <v>350</v>
      </c>
      <c r="BM241" s="203" t="s">
        <v>3016</v>
      </c>
    </row>
    <row r="242" spans="1:65" s="2" customFormat="1">
      <c r="A242" s="35"/>
      <c r="B242" s="36"/>
      <c r="C242" s="37"/>
      <c r="D242" s="205" t="s">
        <v>159</v>
      </c>
      <c r="E242" s="37"/>
      <c r="F242" s="206" t="s">
        <v>3015</v>
      </c>
      <c r="G242" s="37"/>
      <c r="H242" s="37"/>
      <c r="I242" s="207"/>
      <c r="J242" s="37"/>
      <c r="K242" s="37"/>
      <c r="L242" s="40"/>
      <c r="M242" s="208"/>
      <c r="N242" s="209"/>
      <c r="O242" s="72"/>
      <c r="P242" s="72"/>
      <c r="Q242" s="72"/>
      <c r="R242" s="72"/>
      <c r="S242" s="72"/>
      <c r="T242" s="73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159</v>
      </c>
      <c r="AU242" s="18" t="s">
        <v>85</v>
      </c>
    </row>
    <row r="243" spans="1:65" s="2" customFormat="1" ht="33" customHeight="1">
      <c r="A243" s="35"/>
      <c r="B243" s="36"/>
      <c r="C243" s="192" t="s">
        <v>607</v>
      </c>
      <c r="D243" s="192" t="s">
        <v>152</v>
      </c>
      <c r="E243" s="193" t="s">
        <v>3017</v>
      </c>
      <c r="F243" s="194" t="s">
        <v>3018</v>
      </c>
      <c r="G243" s="195" t="s">
        <v>490</v>
      </c>
      <c r="H243" s="196">
        <v>9</v>
      </c>
      <c r="I243" s="197"/>
      <c r="J243" s="198">
        <f>ROUND(I243*H243,2)</f>
        <v>0</v>
      </c>
      <c r="K243" s="194" t="s">
        <v>156</v>
      </c>
      <c r="L243" s="40"/>
      <c r="M243" s="199" t="s">
        <v>1</v>
      </c>
      <c r="N243" s="200" t="s">
        <v>41</v>
      </c>
      <c r="O243" s="72"/>
      <c r="P243" s="201">
        <f>O243*H243</f>
        <v>0</v>
      </c>
      <c r="Q243" s="201">
        <v>0</v>
      </c>
      <c r="R243" s="201">
        <f>Q243*H243</f>
        <v>0</v>
      </c>
      <c r="S243" s="201">
        <v>0</v>
      </c>
      <c r="T243" s="202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3" t="s">
        <v>350</v>
      </c>
      <c r="AT243" s="203" t="s">
        <v>152</v>
      </c>
      <c r="AU243" s="203" t="s">
        <v>85</v>
      </c>
      <c r="AY243" s="18" t="s">
        <v>150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18" t="s">
        <v>83</v>
      </c>
      <c r="BK243" s="204">
        <f>ROUND(I243*H243,2)</f>
        <v>0</v>
      </c>
      <c r="BL243" s="18" t="s">
        <v>350</v>
      </c>
      <c r="BM243" s="203" t="s">
        <v>3019</v>
      </c>
    </row>
    <row r="244" spans="1:65" s="2" customFormat="1" ht="19.5">
      <c r="A244" s="35"/>
      <c r="B244" s="36"/>
      <c r="C244" s="37"/>
      <c r="D244" s="205" t="s">
        <v>159</v>
      </c>
      <c r="E244" s="37"/>
      <c r="F244" s="206" t="s">
        <v>3020</v>
      </c>
      <c r="G244" s="37"/>
      <c r="H244" s="37"/>
      <c r="I244" s="207"/>
      <c r="J244" s="37"/>
      <c r="K244" s="37"/>
      <c r="L244" s="40"/>
      <c r="M244" s="208"/>
      <c r="N244" s="209"/>
      <c r="O244" s="72"/>
      <c r="P244" s="72"/>
      <c r="Q244" s="72"/>
      <c r="R244" s="72"/>
      <c r="S244" s="72"/>
      <c r="T244" s="73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159</v>
      </c>
      <c r="AU244" s="18" t="s">
        <v>85</v>
      </c>
    </row>
    <row r="245" spans="1:65" s="2" customFormat="1" ht="24.2" customHeight="1">
      <c r="A245" s="35"/>
      <c r="B245" s="36"/>
      <c r="C245" s="246" t="s">
        <v>614</v>
      </c>
      <c r="D245" s="246" t="s">
        <v>289</v>
      </c>
      <c r="E245" s="247" t="s">
        <v>3021</v>
      </c>
      <c r="F245" s="248" t="s">
        <v>3022</v>
      </c>
      <c r="G245" s="249" t="s">
        <v>490</v>
      </c>
      <c r="H245" s="250">
        <v>9</v>
      </c>
      <c r="I245" s="251"/>
      <c r="J245" s="252">
        <f>ROUND(I245*H245,2)</f>
        <v>0</v>
      </c>
      <c r="K245" s="248" t="s">
        <v>156</v>
      </c>
      <c r="L245" s="253"/>
      <c r="M245" s="254" t="s">
        <v>1</v>
      </c>
      <c r="N245" s="255" t="s">
        <v>41</v>
      </c>
      <c r="O245" s="72"/>
      <c r="P245" s="201">
        <f>O245*H245</f>
        <v>0</v>
      </c>
      <c r="Q245" s="201">
        <v>1E-4</v>
      </c>
      <c r="R245" s="201">
        <f>Q245*H245</f>
        <v>9.0000000000000008E-4</v>
      </c>
      <c r="S245" s="201">
        <v>0</v>
      </c>
      <c r="T245" s="202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3" t="s">
        <v>475</v>
      </c>
      <c r="AT245" s="203" t="s">
        <v>289</v>
      </c>
      <c r="AU245" s="203" t="s">
        <v>85</v>
      </c>
      <c r="AY245" s="18" t="s">
        <v>150</v>
      </c>
      <c r="BE245" s="204">
        <f>IF(N245="základní",J245,0)</f>
        <v>0</v>
      </c>
      <c r="BF245" s="204">
        <f>IF(N245="snížená",J245,0)</f>
        <v>0</v>
      </c>
      <c r="BG245" s="204">
        <f>IF(N245="zákl. přenesená",J245,0)</f>
        <v>0</v>
      </c>
      <c r="BH245" s="204">
        <f>IF(N245="sníž. přenesená",J245,0)</f>
        <v>0</v>
      </c>
      <c r="BI245" s="204">
        <f>IF(N245="nulová",J245,0)</f>
        <v>0</v>
      </c>
      <c r="BJ245" s="18" t="s">
        <v>83</v>
      </c>
      <c r="BK245" s="204">
        <f>ROUND(I245*H245,2)</f>
        <v>0</v>
      </c>
      <c r="BL245" s="18" t="s">
        <v>350</v>
      </c>
      <c r="BM245" s="203" t="s">
        <v>3023</v>
      </c>
    </row>
    <row r="246" spans="1:65" s="2" customFormat="1">
      <c r="A246" s="35"/>
      <c r="B246" s="36"/>
      <c r="C246" s="37"/>
      <c r="D246" s="205" t="s">
        <v>159</v>
      </c>
      <c r="E246" s="37"/>
      <c r="F246" s="206" t="s">
        <v>3022</v>
      </c>
      <c r="G246" s="37"/>
      <c r="H246" s="37"/>
      <c r="I246" s="207"/>
      <c r="J246" s="37"/>
      <c r="K246" s="37"/>
      <c r="L246" s="40"/>
      <c r="M246" s="208"/>
      <c r="N246" s="209"/>
      <c r="O246" s="72"/>
      <c r="P246" s="72"/>
      <c r="Q246" s="72"/>
      <c r="R246" s="72"/>
      <c r="S246" s="72"/>
      <c r="T246" s="73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159</v>
      </c>
      <c r="AU246" s="18" t="s">
        <v>85</v>
      </c>
    </row>
    <row r="247" spans="1:65" s="2" customFormat="1" ht="33" customHeight="1">
      <c r="A247" s="35"/>
      <c r="B247" s="36"/>
      <c r="C247" s="192" t="s">
        <v>619</v>
      </c>
      <c r="D247" s="192" t="s">
        <v>152</v>
      </c>
      <c r="E247" s="193" t="s">
        <v>3024</v>
      </c>
      <c r="F247" s="194" t="s">
        <v>3025</v>
      </c>
      <c r="G247" s="195" t="s">
        <v>490</v>
      </c>
      <c r="H247" s="196">
        <v>2</v>
      </c>
      <c r="I247" s="197"/>
      <c r="J247" s="198">
        <f>ROUND(I247*H247,2)</f>
        <v>0</v>
      </c>
      <c r="K247" s="194" t="s">
        <v>156</v>
      </c>
      <c r="L247" s="40"/>
      <c r="M247" s="199" t="s">
        <v>1</v>
      </c>
      <c r="N247" s="200" t="s">
        <v>41</v>
      </c>
      <c r="O247" s="72"/>
      <c r="P247" s="201">
        <f>O247*H247</f>
        <v>0</v>
      </c>
      <c r="Q247" s="201">
        <v>0</v>
      </c>
      <c r="R247" s="201">
        <f>Q247*H247</f>
        <v>0</v>
      </c>
      <c r="S247" s="201">
        <v>0</v>
      </c>
      <c r="T247" s="202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3" t="s">
        <v>350</v>
      </c>
      <c r="AT247" s="203" t="s">
        <v>152</v>
      </c>
      <c r="AU247" s="203" t="s">
        <v>85</v>
      </c>
      <c r="AY247" s="18" t="s">
        <v>150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18" t="s">
        <v>83</v>
      </c>
      <c r="BK247" s="204">
        <f>ROUND(I247*H247,2)</f>
        <v>0</v>
      </c>
      <c r="BL247" s="18" t="s">
        <v>350</v>
      </c>
      <c r="BM247" s="203" t="s">
        <v>3026</v>
      </c>
    </row>
    <row r="248" spans="1:65" s="2" customFormat="1" ht="19.5">
      <c r="A248" s="35"/>
      <c r="B248" s="36"/>
      <c r="C248" s="37"/>
      <c r="D248" s="205" t="s">
        <v>159</v>
      </c>
      <c r="E248" s="37"/>
      <c r="F248" s="206" t="s">
        <v>3027</v>
      </c>
      <c r="G248" s="37"/>
      <c r="H248" s="37"/>
      <c r="I248" s="207"/>
      <c r="J248" s="37"/>
      <c r="K248" s="37"/>
      <c r="L248" s="40"/>
      <c r="M248" s="208"/>
      <c r="N248" s="209"/>
      <c r="O248" s="72"/>
      <c r="P248" s="72"/>
      <c r="Q248" s="72"/>
      <c r="R248" s="72"/>
      <c r="S248" s="72"/>
      <c r="T248" s="73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159</v>
      </c>
      <c r="AU248" s="18" t="s">
        <v>85</v>
      </c>
    </row>
    <row r="249" spans="1:65" s="2" customFormat="1" ht="24.2" customHeight="1">
      <c r="A249" s="35"/>
      <c r="B249" s="36"/>
      <c r="C249" s="246" t="s">
        <v>624</v>
      </c>
      <c r="D249" s="246" t="s">
        <v>289</v>
      </c>
      <c r="E249" s="247" t="s">
        <v>3028</v>
      </c>
      <c r="F249" s="248" t="s">
        <v>3029</v>
      </c>
      <c r="G249" s="249" t="s">
        <v>490</v>
      </c>
      <c r="H249" s="250">
        <v>2</v>
      </c>
      <c r="I249" s="251"/>
      <c r="J249" s="252">
        <f>ROUND(I249*H249,2)</f>
        <v>0</v>
      </c>
      <c r="K249" s="248" t="s">
        <v>156</v>
      </c>
      <c r="L249" s="253"/>
      <c r="M249" s="254" t="s">
        <v>1</v>
      </c>
      <c r="N249" s="255" t="s">
        <v>41</v>
      </c>
      <c r="O249" s="72"/>
      <c r="P249" s="201">
        <f>O249*H249</f>
        <v>0</v>
      </c>
      <c r="Q249" s="201">
        <v>2.5000000000000001E-4</v>
      </c>
      <c r="R249" s="201">
        <f>Q249*H249</f>
        <v>5.0000000000000001E-4</v>
      </c>
      <c r="S249" s="201">
        <v>0</v>
      </c>
      <c r="T249" s="202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3" t="s">
        <v>475</v>
      </c>
      <c r="AT249" s="203" t="s">
        <v>289</v>
      </c>
      <c r="AU249" s="203" t="s">
        <v>85</v>
      </c>
      <c r="AY249" s="18" t="s">
        <v>150</v>
      </c>
      <c r="BE249" s="204">
        <f>IF(N249="základní",J249,0)</f>
        <v>0</v>
      </c>
      <c r="BF249" s="204">
        <f>IF(N249="snížená",J249,0)</f>
        <v>0</v>
      </c>
      <c r="BG249" s="204">
        <f>IF(N249="zákl. přenesená",J249,0)</f>
        <v>0</v>
      </c>
      <c r="BH249" s="204">
        <f>IF(N249="sníž. přenesená",J249,0)</f>
        <v>0</v>
      </c>
      <c r="BI249" s="204">
        <f>IF(N249="nulová",J249,0)</f>
        <v>0</v>
      </c>
      <c r="BJ249" s="18" t="s">
        <v>83</v>
      </c>
      <c r="BK249" s="204">
        <f>ROUND(I249*H249,2)</f>
        <v>0</v>
      </c>
      <c r="BL249" s="18" t="s">
        <v>350</v>
      </c>
      <c r="BM249" s="203" t="s">
        <v>3030</v>
      </c>
    </row>
    <row r="250" spans="1:65" s="2" customFormat="1" ht="19.5">
      <c r="A250" s="35"/>
      <c r="B250" s="36"/>
      <c r="C250" s="37"/>
      <c r="D250" s="205" t="s">
        <v>159</v>
      </c>
      <c r="E250" s="37"/>
      <c r="F250" s="206" t="s">
        <v>3029</v>
      </c>
      <c r="G250" s="37"/>
      <c r="H250" s="37"/>
      <c r="I250" s="207"/>
      <c r="J250" s="37"/>
      <c r="K250" s="37"/>
      <c r="L250" s="40"/>
      <c r="M250" s="208"/>
      <c r="N250" s="209"/>
      <c r="O250" s="72"/>
      <c r="P250" s="72"/>
      <c r="Q250" s="72"/>
      <c r="R250" s="72"/>
      <c r="S250" s="72"/>
      <c r="T250" s="73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159</v>
      </c>
      <c r="AU250" s="18" t="s">
        <v>85</v>
      </c>
    </row>
    <row r="251" spans="1:65" s="2" customFormat="1" ht="33" customHeight="1">
      <c r="A251" s="35"/>
      <c r="B251" s="36"/>
      <c r="C251" s="192" t="s">
        <v>628</v>
      </c>
      <c r="D251" s="192" t="s">
        <v>152</v>
      </c>
      <c r="E251" s="193" t="s">
        <v>3031</v>
      </c>
      <c r="F251" s="194" t="s">
        <v>3032</v>
      </c>
      <c r="G251" s="195" t="s">
        <v>490</v>
      </c>
      <c r="H251" s="196">
        <v>5</v>
      </c>
      <c r="I251" s="197"/>
      <c r="J251" s="198">
        <f>ROUND(I251*H251,2)</f>
        <v>0</v>
      </c>
      <c r="K251" s="194" t="s">
        <v>156</v>
      </c>
      <c r="L251" s="40"/>
      <c r="M251" s="199" t="s">
        <v>1</v>
      </c>
      <c r="N251" s="200" t="s">
        <v>41</v>
      </c>
      <c r="O251" s="72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3" t="s">
        <v>350</v>
      </c>
      <c r="AT251" s="203" t="s">
        <v>152</v>
      </c>
      <c r="AU251" s="203" t="s">
        <v>85</v>
      </c>
      <c r="AY251" s="18" t="s">
        <v>150</v>
      </c>
      <c r="BE251" s="204">
        <f>IF(N251="základní",J251,0)</f>
        <v>0</v>
      </c>
      <c r="BF251" s="204">
        <f>IF(N251="snížená",J251,0)</f>
        <v>0</v>
      </c>
      <c r="BG251" s="204">
        <f>IF(N251="zákl. přenesená",J251,0)</f>
        <v>0</v>
      </c>
      <c r="BH251" s="204">
        <f>IF(N251="sníž. přenesená",J251,0)</f>
        <v>0</v>
      </c>
      <c r="BI251" s="204">
        <f>IF(N251="nulová",J251,0)</f>
        <v>0</v>
      </c>
      <c r="BJ251" s="18" t="s">
        <v>83</v>
      </c>
      <c r="BK251" s="204">
        <f>ROUND(I251*H251,2)</f>
        <v>0</v>
      </c>
      <c r="BL251" s="18" t="s">
        <v>350</v>
      </c>
      <c r="BM251" s="203" t="s">
        <v>3033</v>
      </c>
    </row>
    <row r="252" spans="1:65" s="2" customFormat="1" ht="19.5">
      <c r="A252" s="35"/>
      <c r="B252" s="36"/>
      <c r="C252" s="37"/>
      <c r="D252" s="205" t="s">
        <v>159</v>
      </c>
      <c r="E252" s="37"/>
      <c r="F252" s="206" t="s">
        <v>3034</v>
      </c>
      <c r="G252" s="37"/>
      <c r="H252" s="37"/>
      <c r="I252" s="207"/>
      <c r="J252" s="37"/>
      <c r="K252" s="37"/>
      <c r="L252" s="40"/>
      <c r="M252" s="208"/>
      <c r="N252" s="209"/>
      <c r="O252" s="72"/>
      <c r="P252" s="72"/>
      <c r="Q252" s="72"/>
      <c r="R252" s="72"/>
      <c r="S252" s="72"/>
      <c r="T252" s="73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159</v>
      </c>
      <c r="AU252" s="18" t="s">
        <v>85</v>
      </c>
    </row>
    <row r="253" spans="1:65" s="2" customFormat="1" ht="24.2" customHeight="1">
      <c r="A253" s="35"/>
      <c r="B253" s="36"/>
      <c r="C253" s="246" t="s">
        <v>635</v>
      </c>
      <c r="D253" s="246" t="s">
        <v>289</v>
      </c>
      <c r="E253" s="247" t="s">
        <v>3035</v>
      </c>
      <c r="F253" s="248" t="s">
        <v>3036</v>
      </c>
      <c r="G253" s="249" t="s">
        <v>490</v>
      </c>
      <c r="H253" s="250">
        <v>5</v>
      </c>
      <c r="I253" s="251"/>
      <c r="J253" s="252">
        <f>ROUND(I253*H253,2)</f>
        <v>0</v>
      </c>
      <c r="K253" s="248" t="s">
        <v>156</v>
      </c>
      <c r="L253" s="253"/>
      <c r="M253" s="254" t="s">
        <v>1</v>
      </c>
      <c r="N253" s="255" t="s">
        <v>41</v>
      </c>
      <c r="O253" s="72"/>
      <c r="P253" s="201">
        <f>O253*H253</f>
        <v>0</v>
      </c>
      <c r="Q253" s="201">
        <v>3.5E-4</v>
      </c>
      <c r="R253" s="201">
        <f>Q253*H253</f>
        <v>1.75E-3</v>
      </c>
      <c r="S253" s="201">
        <v>0</v>
      </c>
      <c r="T253" s="202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3" t="s">
        <v>475</v>
      </c>
      <c r="AT253" s="203" t="s">
        <v>289</v>
      </c>
      <c r="AU253" s="203" t="s">
        <v>85</v>
      </c>
      <c r="AY253" s="18" t="s">
        <v>150</v>
      </c>
      <c r="BE253" s="204">
        <f>IF(N253="základní",J253,0)</f>
        <v>0</v>
      </c>
      <c r="BF253" s="204">
        <f>IF(N253="snížená",J253,0)</f>
        <v>0</v>
      </c>
      <c r="BG253" s="204">
        <f>IF(N253="zákl. přenesená",J253,0)</f>
        <v>0</v>
      </c>
      <c r="BH253" s="204">
        <f>IF(N253="sníž. přenesená",J253,0)</f>
        <v>0</v>
      </c>
      <c r="BI253" s="204">
        <f>IF(N253="nulová",J253,0)</f>
        <v>0</v>
      </c>
      <c r="BJ253" s="18" t="s">
        <v>83</v>
      </c>
      <c r="BK253" s="204">
        <f>ROUND(I253*H253,2)</f>
        <v>0</v>
      </c>
      <c r="BL253" s="18" t="s">
        <v>350</v>
      </c>
      <c r="BM253" s="203" t="s">
        <v>3037</v>
      </c>
    </row>
    <row r="254" spans="1:65" s="2" customFormat="1" ht="19.5">
      <c r="A254" s="35"/>
      <c r="B254" s="36"/>
      <c r="C254" s="37"/>
      <c r="D254" s="205" t="s">
        <v>159</v>
      </c>
      <c r="E254" s="37"/>
      <c r="F254" s="206" t="s">
        <v>3036</v>
      </c>
      <c r="G254" s="37"/>
      <c r="H254" s="37"/>
      <c r="I254" s="207"/>
      <c r="J254" s="37"/>
      <c r="K254" s="37"/>
      <c r="L254" s="40"/>
      <c r="M254" s="208"/>
      <c r="N254" s="209"/>
      <c r="O254" s="72"/>
      <c r="P254" s="72"/>
      <c r="Q254" s="72"/>
      <c r="R254" s="72"/>
      <c r="S254" s="72"/>
      <c r="T254" s="73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159</v>
      </c>
      <c r="AU254" s="18" t="s">
        <v>85</v>
      </c>
    </row>
    <row r="255" spans="1:65" s="2" customFormat="1" ht="24.2" customHeight="1">
      <c r="A255" s="35"/>
      <c r="B255" s="36"/>
      <c r="C255" s="192" t="s">
        <v>640</v>
      </c>
      <c r="D255" s="192" t="s">
        <v>152</v>
      </c>
      <c r="E255" s="193" t="s">
        <v>3038</v>
      </c>
      <c r="F255" s="194" t="s">
        <v>3039</v>
      </c>
      <c r="G255" s="195" t="s">
        <v>490</v>
      </c>
      <c r="H255" s="196">
        <v>2</v>
      </c>
      <c r="I255" s="197"/>
      <c r="J255" s="198">
        <f>ROUND(I255*H255,2)</f>
        <v>0</v>
      </c>
      <c r="K255" s="194" t="s">
        <v>156</v>
      </c>
      <c r="L255" s="40"/>
      <c r="M255" s="199" t="s">
        <v>1</v>
      </c>
      <c r="N255" s="200" t="s">
        <v>41</v>
      </c>
      <c r="O255" s="72"/>
      <c r="P255" s="201">
        <f>O255*H255</f>
        <v>0</v>
      </c>
      <c r="Q255" s="201">
        <v>0</v>
      </c>
      <c r="R255" s="201">
        <f>Q255*H255</f>
        <v>0</v>
      </c>
      <c r="S255" s="201">
        <v>0</v>
      </c>
      <c r="T255" s="202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3" t="s">
        <v>350</v>
      </c>
      <c r="AT255" s="203" t="s">
        <v>152</v>
      </c>
      <c r="AU255" s="203" t="s">
        <v>85</v>
      </c>
      <c r="AY255" s="18" t="s">
        <v>150</v>
      </c>
      <c r="BE255" s="204">
        <f>IF(N255="základní",J255,0)</f>
        <v>0</v>
      </c>
      <c r="BF255" s="204">
        <f>IF(N255="snížená",J255,0)</f>
        <v>0</v>
      </c>
      <c r="BG255" s="204">
        <f>IF(N255="zákl. přenesená",J255,0)</f>
        <v>0</v>
      </c>
      <c r="BH255" s="204">
        <f>IF(N255="sníž. přenesená",J255,0)</f>
        <v>0</v>
      </c>
      <c r="BI255" s="204">
        <f>IF(N255="nulová",J255,0)</f>
        <v>0</v>
      </c>
      <c r="BJ255" s="18" t="s">
        <v>83</v>
      </c>
      <c r="BK255" s="204">
        <f>ROUND(I255*H255,2)</f>
        <v>0</v>
      </c>
      <c r="BL255" s="18" t="s">
        <v>350</v>
      </c>
      <c r="BM255" s="203" t="s">
        <v>3040</v>
      </c>
    </row>
    <row r="256" spans="1:65" s="2" customFormat="1" ht="19.5">
      <c r="A256" s="35"/>
      <c r="B256" s="36"/>
      <c r="C256" s="37"/>
      <c r="D256" s="205" t="s">
        <v>159</v>
      </c>
      <c r="E256" s="37"/>
      <c r="F256" s="206" t="s">
        <v>3041</v>
      </c>
      <c r="G256" s="37"/>
      <c r="H256" s="37"/>
      <c r="I256" s="207"/>
      <c r="J256" s="37"/>
      <c r="K256" s="37"/>
      <c r="L256" s="40"/>
      <c r="M256" s="208"/>
      <c r="N256" s="209"/>
      <c r="O256" s="72"/>
      <c r="P256" s="72"/>
      <c r="Q256" s="72"/>
      <c r="R256" s="72"/>
      <c r="S256" s="72"/>
      <c r="T256" s="73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159</v>
      </c>
      <c r="AU256" s="18" t="s">
        <v>85</v>
      </c>
    </row>
    <row r="257" spans="1:65" s="2" customFormat="1" ht="21.75" customHeight="1">
      <c r="A257" s="35"/>
      <c r="B257" s="36"/>
      <c r="C257" s="246" t="s">
        <v>646</v>
      </c>
      <c r="D257" s="246" t="s">
        <v>289</v>
      </c>
      <c r="E257" s="247" t="s">
        <v>3042</v>
      </c>
      <c r="F257" s="248" t="s">
        <v>3043</v>
      </c>
      <c r="G257" s="249" t="s">
        <v>490</v>
      </c>
      <c r="H257" s="250">
        <v>2</v>
      </c>
      <c r="I257" s="251"/>
      <c r="J257" s="252">
        <f>ROUND(I257*H257,2)</f>
        <v>0</v>
      </c>
      <c r="K257" s="248" t="s">
        <v>321</v>
      </c>
      <c r="L257" s="253"/>
      <c r="M257" s="254" t="s">
        <v>1</v>
      </c>
      <c r="N257" s="255" t="s">
        <v>41</v>
      </c>
      <c r="O257" s="72"/>
      <c r="P257" s="201">
        <f>O257*H257</f>
        <v>0</v>
      </c>
      <c r="Q257" s="201">
        <v>0</v>
      </c>
      <c r="R257" s="201">
        <f>Q257*H257</f>
        <v>0</v>
      </c>
      <c r="S257" s="201">
        <v>0</v>
      </c>
      <c r="T257" s="202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3" t="s">
        <v>475</v>
      </c>
      <c r="AT257" s="203" t="s">
        <v>289</v>
      </c>
      <c r="AU257" s="203" t="s">
        <v>85</v>
      </c>
      <c r="AY257" s="18" t="s">
        <v>150</v>
      </c>
      <c r="BE257" s="204">
        <f>IF(N257="základní",J257,0)</f>
        <v>0</v>
      </c>
      <c r="BF257" s="204">
        <f>IF(N257="snížená",J257,0)</f>
        <v>0</v>
      </c>
      <c r="BG257" s="204">
        <f>IF(N257="zákl. přenesená",J257,0)</f>
        <v>0</v>
      </c>
      <c r="BH257" s="204">
        <f>IF(N257="sníž. přenesená",J257,0)</f>
        <v>0</v>
      </c>
      <c r="BI257" s="204">
        <f>IF(N257="nulová",J257,0)</f>
        <v>0</v>
      </c>
      <c r="BJ257" s="18" t="s">
        <v>83</v>
      </c>
      <c r="BK257" s="204">
        <f>ROUND(I257*H257,2)</f>
        <v>0</v>
      </c>
      <c r="BL257" s="18" t="s">
        <v>350</v>
      </c>
      <c r="BM257" s="203" t="s">
        <v>3044</v>
      </c>
    </row>
    <row r="258" spans="1:65" s="2" customFormat="1">
      <c r="A258" s="35"/>
      <c r="B258" s="36"/>
      <c r="C258" s="37"/>
      <c r="D258" s="205" t="s">
        <v>159</v>
      </c>
      <c r="E258" s="37"/>
      <c r="F258" s="206" t="s">
        <v>3043</v>
      </c>
      <c r="G258" s="37"/>
      <c r="H258" s="37"/>
      <c r="I258" s="207"/>
      <c r="J258" s="37"/>
      <c r="K258" s="37"/>
      <c r="L258" s="40"/>
      <c r="M258" s="208"/>
      <c r="N258" s="209"/>
      <c r="O258" s="72"/>
      <c r="P258" s="72"/>
      <c r="Q258" s="72"/>
      <c r="R258" s="72"/>
      <c r="S258" s="72"/>
      <c r="T258" s="73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159</v>
      </c>
      <c r="AU258" s="18" t="s">
        <v>85</v>
      </c>
    </row>
    <row r="259" spans="1:65" s="2" customFormat="1" ht="33" customHeight="1">
      <c r="A259" s="35"/>
      <c r="B259" s="36"/>
      <c r="C259" s="192" t="s">
        <v>652</v>
      </c>
      <c r="D259" s="192" t="s">
        <v>152</v>
      </c>
      <c r="E259" s="193" t="s">
        <v>3045</v>
      </c>
      <c r="F259" s="194" t="s">
        <v>3046</v>
      </c>
      <c r="G259" s="195" t="s">
        <v>490</v>
      </c>
      <c r="H259" s="196">
        <v>16</v>
      </c>
      <c r="I259" s="197"/>
      <c r="J259" s="198">
        <f>ROUND(I259*H259,2)</f>
        <v>0</v>
      </c>
      <c r="K259" s="194" t="s">
        <v>156</v>
      </c>
      <c r="L259" s="40"/>
      <c r="M259" s="199" t="s">
        <v>1</v>
      </c>
      <c r="N259" s="200" t="s">
        <v>41</v>
      </c>
      <c r="O259" s="72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3" t="s">
        <v>350</v>
      </c>
      <c r="AT259" s="203" t="s">
        <v>152</v>
      </c>
      <c r="AU259" s="203" t="s">
        <v>85</v>
      </c>
      <c r="AY259" s="18" t="s">
        <v>150</v>
      </c>
      <c r="BE259" s="204">
        <f>IF(N259="základní",J259,0)</f>
        <v>0</v>
      </c>
      <c r="BF259" s="204">
        <f>IF(N259="snížená",J259,0)</f>
        <v>0</v>
      </c>
      <c r="BG259" s="204">
        <f>IF(N259="zákl. přenesená",J259,0)</f>
        <v>0</v>
      </c>
      <c r="BH259" s="204">
        <f>IF(N259="sníž. přenesená",J259,0)</f>
        <v>0</v>
      </c>
      <c r="BI259" s="204">
        <f>IF(N259="nulová",J259,0)</f>
        <v>0</v>
      </c>
      <c r="BJ259" s="18" t="s">
        <v>83</v>
      </c>
      <c r="BK259" s="204">
        <f>ROUND(I259*H259,2)</f>
        <v>0</v>
      </c>
      <c r="BL259" s="18" t="s">
        <v>350</v>
      </c>
      <c r="BM259" s="203" t="s">
        <v>3047</v>
      </c>
    </row>
    <row r="260" spans="1:65" s="2" customFormat="1" ht="29.25">
      <c r="A260" s="35"/>
      <c r="B260" s="36"/>
      <c r="C260" s="37"/>
      <c r="D260" s="205" t="s">
        <v>159</v>
      </c>
      <c r="E260" s="37"/>
      <c r="F260" s="206" t="s">
        <v>3048</v>
      </c>
      <c r="G260" s="37"/>
      <c r="H260" s="37"/>
      <c r="I260" s="207"/>
      <c r="J260" s="37"/>
      <c r="K260" s="37"/>
      <c r="L260" s="40"/>
      <c r="M260" s="208"/>
      <c r="N260" s="209"/>
      <c r="O260" s="72"/>
      <c r="P260" s="72"/>
      <c r="Q260" s="72"/>
      <c r="R260" s="72"/>
      <c r="S260" s="72"/>
      <c r="T260" s="73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159</v>
      </c>
      <c r="AU260" s="18" t="s">
        <v>85</v>
      </c>
    </row>
    <row r="261" spans="1:65" s="2" customFormat="1" ht="16.5" customHeight="1">
      <c r="A261" s="35"/>
      <c r="B261" s="36"/>
      <c r="C261" s="246" t="s">
        <v>658</v>
      </c>
      <c r="D261" s="246" t="s">
        <v>289</v>
      </c>
      <c r="E261" s="247" t="s">
        <v>3049</v>
      </c>
      <c r="F261" s="248" t="s">
        <v>3050</v>
      </c>
      <c r="G261" s="249" t="s">
        <v>490</v>
      </c>
      <c r="H261" s="250">
        <v>16</v>
      </c>
      <c r="I261" s="251"/>
      <c r="J261" s="252">
        <f>ROUND(I261*H261,2)</f>
        <v>0</v>
      </c>
      <c r="K261" s="248" t="s">
        <v>321</v>
      </c>
      <c r="L261" s="253"/>
      <c r="M261" s="254" t="s">
        <v>1</v>
      </c>
      <c r="N261" s="255" t="s">
        <v>41</v>
      </c>
      <c r="O261" s="72"/>
      <c r="P261" s="201">
        <f>O261*H261</f>
        <v>0</v>
      </c>
      <c r="Q261" s="201">
        <v>0</v>
      </c>
      <c r="R261" s="201">
        <f>Q261*H261</f>
        <v>0</v>
      </c>
      <c r="S261" s="201">
        <v>0</v>
      </c>
      <c r="T261" s="202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3" t="s">
        <v>475</v>
      </c>
      <c r="AT261" s="203" t="s">
        <v>289</v>
      </c>
      <c r="AU261" s="203" t="s">
        <v>85</v>
      </c>
      <c r="AY261" s="18" t="s">
        <v>150</v>
      </c>
      <c r="BE261" s="204">
        <f>IF(N261="základní",J261,0)</f>
        <v>0</v>
      </c>
      <c r="BF261" s="204">
        <f>IF(N261="snížená",J261,0)</f>
        <v>0</v>
      </c>
      <c r="BG261" s="204">
        <f>IF(N261="zákl. přenesená",J261,0)</f>
        <v>0</v>
      </c>
      <c r="BH261" s="204">
        <f>IF(N261="sníž. přenesená",J261,0)</f>
        <v>0</v>
      </c>
      <c r="BI261" s="204">
        <f>IF(N261="nulová",J261,0)</f>
        <v>0</v>
      </c>
      <c r="BJ261" s="18" t="s">
        <v>83</v>
      </c>
      <c r="BK261" s="204">
        <f>ROUND(I261*H261,2)</f>
        <v>0</v>
      </c>
      <c r="BL261" s="18" t="s">
        <v>350</v>
      </c>
      <c r="BM261" s="203" t="s">
        <v>3051</v>
      </c>
    </row>
    <row r="262" spans="1:65" s="2" customFormat="1">
      <c r="A262" s="35"/>
      <c r="B262" s="36"/>
      <c r="C262" s="37"/>
      <c r="D262" s="205" t="s">
        <v>159</v>
      </c>
      <c r="E262" s="37"/>
      <c r="F262" s="206" t="s">
        <v>3050</v>
      </c>
      <c r="G262" s="37"/>
      <c r="H262" s="37"/>
      <c r="I262" s="207"/>
      <c r="J262" s="37"/>
      <c r="K262" s="37"/>
      <c r="L262" s="40"/>
      <c r="M262" s="208"/>
      <c r="N262" s="209"/>
      <c r="O262" s="72"/>
      <c r="P262" s="72"/>
      <c r="Q262" s="72"/>
      <c r="R262" s="72"/>
      <c r="S262" s="72"/>
      <c r="T262" s="73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159</v>
      </c>
      <c r="AU262" s="18" t="s">
        <v>85</v>
      </c>
    </row>
    <row r="263" spans="1:65" s="2" customFormat="1" ht="24.2" customHeight="1">
      <c r="A263" s="35"/>
      <c r="B263" s="36"/>
      <c r="C263" s="192" t="s">
        <v>333</v>
      </c>
      <c r="D263" s="192" t="s">
        <v>152</v>
      </c>
      <c r="E263" s="193" t="s">
        <v>3052</v>
      </c>
      <c r="F263" s="194" t="s">
        <v>3053</v>
      </c>
      <c r="G263" s="195" t="s">
        <v>490</v>
      </c>
      <c r="H263" s="196">
        <v>1</v>
      </c>
      <c r="I263" s="197"/>
      <c r="J263" s="198">
        <f>ROUND(I263*H263,2)</f>
        <v>0</v>
      </c>
      <c r="K263" s="194" t="s">
        <v>156</v>
      </c>
      <c r="L263" s="40"/>
      <c r="M263" s="199" t="s">
        <v>1</v>
      </c>
      <c r="N263" s="200" t="s">
        <v>41</v>
      </c>
      <c r="O263" s="72"/>
      <c r="P263" s="201">
        <f>O263*H263</f>
        <v>0</v>
      </c>
      <c r="Q263" s="201">
        <v>0</v>
      </c>
      <c r="R263" s="201">
        <f>Q263*H263</f>
        <v>0</v>
      </c>
      <c r="S263" s="201">
        <v>0</v>
      </c>
      <c r="T263" s="202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3" t="s">
        <v>350</v>
      </c>
      <c r="AT263" s="203" t="s">
        <v>152</v>
      </c>
      <c r="AU263" s="203" t="s">
        <v>85</v>
      </c>
      <c r="AY263" s="18" t="s">
        <v>150</v>
      </c>
      <c r="BE263" s="204">
        <f>IF(N263="základní",J263,0)</f>
        <v>0</v>
      </c>
      <c r="BF263" s="204">
        <f>IF(N263="snížená",J263,0)</f>
        <v>0</v>
      </c>
      <c r="BG263" s="204">
        <f>IF(N263="zákl. přenesená",J263,0)</f>
        <v>0</v>
      </c>
      <c r="BH263" s="204">
        <f>IF(N263="sníž. přenesená",J263,0)</f>
        <v>0</v>
      </c>
      <c r="BI263" s="204">
        <f>IF(N263="nulová",J263,0)</f>
        <v>0</v>
      </c>
      <c r="BJ263" s="18" t="s">
        <v>83</v>
      </c>
      <c r="BK263" s="204">
        <f>ROUND(I263*H263,2)</f>
        <v>0</v>
      </c>
      <c r="BL263" s="18" t="s">
        <v>350</v>
      </c>
      <c r="BM263" s="203" t="s">
        <v>3054</v>
      </c>
    </row>
    <row r="264" spans="1:65" s="2" customFormat="1">
      <c r="A264" s="35"/>
      <c r="B264" s="36"/>
      <c r="C264" s="37"/>
      <c r="D264" s="205" t="s">
        <v>159</v>
      </c>
      <c r="E264" s="37"/>
      <c r="F264" s="206" t="s">
        <v>3053</v>
      </c>
      <c r="G264" s="37"/>
      <c r="H264" s="37"/>
      <c r="I264" s="207"/>
      <c r="J264" s="37"/>
      <c r="K264" s="37"/>
      <c r="L264" s="40"/>
      <c r="M264" s="208"/>
      <c r="N264" s="209"/>
      <c r="O264" s="72"/>
      <c r="P264" s="72"/>
      <c r="Q264" s="72"/>
      <c r="R264" s="72"/>
      <c r="S264" s="72"/>
      <c r="T264" s="73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159</v>
      </c>
      <c r="AU264" s="18" t="s">
        <v>85</v>
      </c>
    </row>
    <row r="265" spans="1:65" s="2" customFormat="1" ht="16.5" customHeight="1">
      <c r="A265" s="35"/>
      <c r="B265" s="36"/>
      <c r="C265" s="246" t="s">
        <v>380</v>
      </c>
      <c r="D265" s="246" t="s">
        <v>289</v>
      </c>
      <c r="E265" s="247" t="s">
        <v>3055</v>
      </c>
      <c r="F265" s="248" t="s">
        <v>3056</v>
      </c>
      <c r="G265" s="249" t="s">
        <v>490</v>
      </c>
      <c r="H265" s="250">
        <v>1</v>
      </c>
      <c r="I265" s="251"/>
      <c r="J265" s="252">
        <f>ROUND(I265*H265,2)</f>
        <v>0</v>
      </c>
      <c r="K265" s="248" t="s">
        <v>321</v>
      </c>
      <c r="L265" s="253"/>
      <c r="M265" s="254" t="s">
        <v>1</v>
      </c>
      <c r="N265" s="255" t="s">
        <v>41</v>
      </c>
      <c r="O265" s="72"/>
      <c r="P265" s="201">
        <f>O265*H265</f>
        <v>0</v>
      </c>
      <c r="Q265" s="201">
        <v>0</v>
      </c>
      <c r="R265" s="201">
        <f>Q265*H265</f>
        <v>0</v>
      </c>
      <c r="S265" s="201">
        <v>0</v>
      </c>
      <c r="T265" s="202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3" t="s">
        <v>475</v>
      </c>
      <c r="AT265" s="203" t="s">
        <v>289</v>
      </c>
      <c r="AU265" s="203" t="s">
        <v>85</v>
      </c>
      <c r="AY265" s="18" t="s">
        <v>150</v>
      </c>
      <c r="BE265" s="204">
        <f>IF(N265="základní",J265,0)</f>
        <v>0</v>
      </c>
      <c r="BF265" s="204">
        <f>IF(N265="snížená",J265,0)</f>
        <v>0</v>
      </c>
      <c r="BG265" s="204">
        <f>IF(N265="zákl. přenesená",J265,0)</f>
        <v>0</v>
      </c>
      <c r="BH265" s="204">
        <f>IF(N265="sníž. přenesená",J265,0)</f>
        <v>0</v>
      </c>
      <c r="BI265" s="204">
        <f>IF(N265="nulová",J265,0)</f>
        <v>0</v>
      </c>
      <c r="BJ265" s="18" t="s">
        <v>83</v>
      </c>
      <c r="BK265" s="204">
        <f>ROUND(I265*H265,2)</f>
        <v>0</v>
      </c>
      <c r="BL265" s="18" t="s">
        <v>350</v>
      </c>
      <c r="BM265" s="203" t="s">
        <v>3057</v>
      </c>
    </row>
    <row r="266" spans="1:65" s="2" customFormat="1">
      <c r="A266" s="35"/>
      <c r="B266" s="36"/>
      <c r="C266" s="37"/>
      <c r="D266" s="205" t="s">
        <v>159</v>
      </c>
      <c r="E266" s="37"/>
      <c r="F266" s="206" t="s">
        <v>3056</v>
      </c>
      <c r="G266" s="37"/>
      <c r="H266" s="37"/>
      <c r="I266" s="207"/>
      <c r="J266" s="37"/>
      <c r="K266" s="37"/>
      <c r="L266" s="40"/>
      <c r="M266" s="208"/>
      <c r="N266" s="209"/>
      <c r="O266" s="72"/>
      <c r="P266" s="72"/>
      <c r="Q266" s="72"/>
      <c r="R266" s="72"/>
      <c r="S266" s="72"/>
      <c r="T266" s="73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159</v>
      </c>
      <c r="AU266" s="18" t="s">
        <v>85</v>
      </c>
    </row>
    <row r="267" spans="1:65" s="2" customFormat="1" ht="37.9" customHeight="1">
      <c r="A267" s="35"/>
      <c r="B267" s="36"/>
      <c r="C267" s="192" t="s">
        <v>441</v>
      </c>
      <c r="D267" s="192" t="s">
        <v>152</v>
      </c>
      <c r="E267" s="193" t="s">
        <v>3058</v>
      </c>
      <c r="F267" s="194" t="s">
        <v>3059</v>
      </c>
      <c r="G267" s="195" t="s">
        <v>490</v>
      </c>
      <c r="H267" s="196">
        <v>24</v>
      </c>
      <c r="I267" s="197"/>
      <c r="J267" s="198">
        <f>ROUND(I267*H267,2)</f>
        <v>0</v>
      </c>
      <c r="K267" s="194" t="s">
        <v>156</v>
      </c>
      <c r="L267" s="40"/>
      <c r="M267" s="199" t="s">
        <v>1</v>
      </c>
      <c r="N267" s="200" t="s">
        <v>41</v>
      </c>
      <c r="O267" s="72"/>
      <c r="P267" s="201">
        <f>O267*H267</f>
        <v>0</v>
      </c>
      <c r="Q267" s="201">
        <v>0</v>
      </c>
      <c r="R267" s="201">
        <f>Q267*H267</f>
        <v>0</v>
      </c>
      <c r="S267" s="201">
        <v>0</v>
      </c>
      <c r="T267" s="202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3" t="s">
        <v>350</v>
      </c>
      <c r="AT267" s="203" t="s">
        <v>152</v>
      </c>
      <c r="AU267" s="203" t="s">
        <v>85</v>
      </c>
      <c r="AY267" s="18" t="s">
        <v>150</v>
      </c>
      <c r="BE267" s="204">
        <f>IF(N267="základní",J267,0)</f>
        <v>0</v>
      </c>
      <c r="BF267" s="204">
        <f>IF(N267="snížená",J267,0)</f>
        <v>0</v>
      </c>
      <c r="BG267" s="204">
        <f>IF(N267="zákl. přenesená",J267,0)</f>
        <v>0</v>
      </c>
      <c r="BH267" s="204">
        <f>IF(N267="sníž. přenesená",J267,0)</f>
        <v>0</v>
      </c>
      <c r="BI267" s="204">
        <f>IF(N267="nulová",J267,0)</f>
        <v>0</v>
      </c>
      <c r="BJ267" s="18" t="s">
        <v>83</v>
      </c>
      <c r="BK267" s="204">
        <f>ROUND(I267*H267,2)</f>
        <v>0</v>
      </c>
      <c r="BL267" s="18" t="s">
        <v>350</v>
      </c>
      <c r="BM267" s="203" t="s">
        <v>3060</v>
      </c>
    </row>
    <row r="268" spans="1:65" s="2" customFormat="1" ht="29.25">
      <c r="A268" s="35"/>
      <c r="B268" s="36"/>
      <c r="C268" s="37"/>
      <c r="D268" s="205" t="s">
        <v>159</v>
      </c>
      <c r="E268" s="37"/>
      <c r="F268" s="206" t="s">
        <v>3061</v>
      </c>
      <c r="G268" s="37"/>
      <c r="H268" s="37"/>
      <c r="I268" s="207"/>
      <c r="J268" s="37"/>
      <c r="K268" s="37"/>
      <c r="L268" s="40"/>
      <c r="M268" s="208"/>
      <c r="N268" s="209"/>
      <c r="O268" s="72"/>
      <c r="P268" s="72"/>
      <c r="Q268" s="72"/>
      <c r="R268" s="72"/>
      <c r="S268" s="72"/>
      <c r="T268" s="73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159</v>
      </c>
      <c r="AU268" s="18" t="s">
        <v>85</v>
      </c>
    </row>
    <row r="269" spans="1:65" s="2" customFormat="1" ht="24.2" customHeight="1">
      <c r="A269" s="35"/>
      <c r="B269" s="36"/>
      <c r="C269" s="246" t="s">
        <v>485</v>
      </c>
      <c r="D269" s="246" t="s">
        <v>289</v>
      </c>
      <c r="E269" s="247" t="s">
        <v>3062</v>
      </c>
      <c r="F269" s="248" t="s">
        <v>3063</v>
      </c>
      <c r="G269" s="249" t="s">
        <v>490</v>
      </c>
      <c r="H269" s="250">
        <v>1</v>
      </c>
      <c r="I269" s="251"/>
      <c r="J269" s="252">
        <f>ROUND(I269*H269,2)</f>
        <v>0</v>
      </c>
      <c r="K269" s="248" t="s">
        <v>321</v>
      </c>
      <c r="L269" s="253"/>
      <c r="M269" s="254" t="s">
        <v>1</v>
      </c>
      <c r="N269" s="255" t="s">
        <v>41</v>
      </c>
      <c r="O269" s="72"/>
      <c r="P269" s="201">
        <f>O269*H269</f>
        <v>0</v>
      </c>
      <c r="Q269" s="201">
        <v>0</v>
      </c>
      <c r="R269" s="201">
        <f>Q269*H269</f>
        <v>0</v>
      </c>
      <c r="S269" s="201">
        <v>0</v>
      </c>
      <c r="T269" s="202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3" t="s">
        <v>475</v>
      </c>
      <c r="AT269" s="203" t="s">
        <v>289</v>
      </c>
      <c r="AU269" s="203" t="s">
        <v>85</v>
      </c>
      <c r="AY269" s="18" t="s">
        <v>150</v>
      </c>
      <c r="BE269" s="204">
        <f>IF(N269="základní",J269,0)</f>
        <v>0</v>
      </c>
      <c r="BF269" s="204">
        <f>IF(N269="snížená",J269,0)</f>
        <v>0</v>
      </c>
      <c r="BG269" s="204">
        <f>IF(N269="zákl. přenesená",J269,0)</f>
        <v>0</v>
      </c>
      <c r="BH269" s="204">
        <f>IF(N269="sníž. přenesená",J269,0)</f>
        <v>0</v>
      </c>
      <c r="BI269" s="204">
        <f>IF(N269="nulová",J269,0)</f>
        <v>0</v>
      </c>
      <c r="BJ269" s="18" t="s">
        <v>83</v>
      </c>
      <c r="BK269" s="204">
        <f>ROUND(I269*H269,2)</f>
        <v>0</v>
      </c>
      <c r="BL269" s="18" t="s">
        <v>350</v>
      </c>
      <c r="BM269" s="203" t="s">
        <v>3064</v>
      </c>
    </row>
    <row r="270" spans="1:65" s="2" customFormat="1" ht="19.5">
      <c r="A270" s="35"/>
      <c r="B270" s="36"/>
      <c r="C270" s="37"/>
      <c r="D270" s="205" t="s">
        <v>159</v>
      </c>
      <c r="E270" s="37"/>
      <c r="F270" s="206" t="s">
        <v>3063</v>
      </c>
      <c r="G270" s="37"/>
      <c r="H270" s="37"/>
      <c r="I270" s="207"/>
      <c r="J270" s="37"/>
      <c r="K270" s="37"/>
      <c r="L270" s="40"/>
      <c r="M270" s="208"/>
      <c r="N270" s="209"/>
      <c r="O270" s="72"/>
      <c r="P270" s="72"/>
      <c r="Q270" s="72"/>
      <c r="R270" s="72"/>
      <c r="S270" s="72"/>
      <c r="T270" s="73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159</v>
      </c>
      <c r="AU270" s="18" t="s">
        <v>85</v>
      </c>
    </row>
    <row r="271" spans="1:65" s="2" customFormat="1" ht="24.2" customHeight="1">
      <c r="A271" s="35"/>
      <c r="B271" s="36"/>
      <c r="C271" s="246" t="s">
        <v>687</v>
      </c>
      <c r="D271" s="246" t="s">
        <v>289</v>
      </c>
      <c r="E271" s="247" t="s">
        <v>3065</v>
      </c>
      <c r="F271" s="248" t="s">
        <v>3066</v>
      </c>
      <c r="G271" s="249" t="s">
        <v>490</v>
      </c>
      <c r="H271" s="250">
        <v>8</v>
      </c>
      <c r="I271" s="251"/>
      <c r="J271" s="252">
        <f>ROUND(I271*H271,2)</f>
        <v>0</v>
      </c>
      <c r="K271" s="248" t="s">
        <v>321</v>
      </c>
      <c r="L271" s="253"/>
      <c r="M271" s="254" t="s">
        <v>1</v>
      </c>
      <c r="N271" s="255" t="s">
        <v>41</v>
      </c>
      <c r="O271" s="72"/>
      <c r="P271" s="201">
        <f>O271*H271</f>
        <v>0</v>
      </c>
      <c r="Q271" s="201">
        <v>0</v>
      </c>
      <c r="R271" s="201">
        <f>Q271*H271</f>
        <v>0</v>
      </c>
      <c r="S271" s="201">
        <v>0</v>
      </c>
      <c r="T271" s="202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3" t="s">
        <v>475</v>
      </c>
      <c r="AT271" s="203" t="s">
        <v>289</v>
      </c>
      <c r="AU271" s="203" t="s">
        <v>85</v>
      </c>
      <c r="AY271" s="18" t="s">
        <v>150</v>
      </c>
      <c r="BE271" s="204">
        <f>IF(N271="základní",J271,0)</f>
        <v>0</v>
      </c>
      <c r="BF271" s="204">
        <f>IF(N271="snížená",J271,0)</f>
        <v>0</v>
      </c>
      <c r="BG271" s="204">
        <f>IF(N271="zákl. přenesená",J271,0)</f>
        <v>0</v>
      </c>
      <c r="BH271" s="204">
        <f>IF(N271="sníž. přenesená",J271,0)</f>
        <v>0</v>
      </c>
      <c r="BI271" s="204">
        <f>IF(N271="nulová",J271,0)</f>
        <v>0</v>
      </c>
      <c r="BJ271" s="18" t="s">
        <v>83</v>
      </c>
      <c r="BK271" s="204">
        <f>ROUND(I271*H271,2)</f>
        <v>0</v>
      </c>
      <c r="BL271" s="18" t="s">
        <v>350</v>
      </c>
      <c r="BM271" s="203" t="s">
        <v>3067</v>
      </c>
    </row>
    <row r="272" spans="1:65" s="2" customFormat="1" ht="19.5">
      <c r="A272" s="35"/>
      <c r="B272" s="36"/>
      <c r="C272" s="37"/>
      <c r="D272" s="205" t="s">
        <v>159</v>
      </c>
      <c r="E272" s="37"/>
      <c r="F272" s="206" t="s">
        <v>3066</v>
      </c>
      <c r="G272" s="37"/>
      <c r="H272" s="37"/>
      <c r="I272" s="207"/>
      <c r="J272" s="37"/>
      <c r="K272" s="37"/>
      <c r="L272" s="40"/>
      <c r="M272" s="208"/>
      <c r="N272" s="209"/>
      <c r="O272" s="72"/>
      <c r="P272" s="72"/>
      <c r="Q272" s="72"/>
      <c r="R272" s="72"/>
      <c r="S272" s="72"/>
      <c r="T272" s="73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159</v>
      </c>
      <c r="AU272" s="18" t="s">
        <v>85</v>
      </c>
    </row>
    <row r="273" spans="1:65" s="2" customFormat="1" ht="24.2" customHeight="1">
      <c r="A273" s="35"/>
      <c r="B273" s="36"/>
      <c r="C273" s="246" t="s">
        <v>695</v>
      </c>
      <c r="D273" s="246" t="s">
        <v>289</v>
      </c>
      <c r="E273" s="247" t="s">
        <v>3068</v>
      </c>
      <c r="F273" s="248" t="s">
        <v>3069</v>
      </c>
      <c r="G273" s="249" t="s">
        <v>490</v>
      </c>
      <c r="H273" s="250">
        <v>7</v>
      </c>
      <c r="I273" s="251"/>
      <c r="J273" s="252">
        <f>ROUND(I273*H273,2)</f>
        <v>0</v>
      </c>
      <c r="K273" s="248" t="s">
        <v>321</v>
      </c>
      <c r="L273" s="253"/>
      <c r="M273" s="254" t="s">
        <v>1</v>
      </c>
      <c r="N273" s="255" t="s">
        <v>41</v>
      </c>
      <c r="O273" s="72"/>
      <c r="P273" s="201">
        <f>O273*H273</f>
        <v>0</v>
      </c>
      <c r="Q273" s="201">
        <v>0</v>
      </c>
      <c r="R273" s="201">
        <f>Q273*H273</f>
        <v>0</v>
      </c>
      <c r="S273" s="201">
        <v>0</v>
      </c>
      <c r="T273" s="202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3" t="s">
        <v>475</v>
      </c>
      <c r="AT273" s="203" t="s">
        <v>289</v>
      </c>
      <c r="AU273" s="203" t="s">
        <v>85</v>
      </c>
      <c r="AY273" s="18" t="s">
        <v>150</v>
      </c>
      <c r="BE273" s="204">
        <f>IF(N273="základní",J273,0)</f>
        <v>0</v>
      </c>
      <c r="BF273" s="204">
        <f>IF(N273="snížená",J273,0)</f>
        <v>0</v>
      </c>
      <c r="BG273" s="204">
        <f>IF(N273="zákl. přenesená",J273,0)</f>
        <v>0</v>
      </c>
      <c r="BH273" s="204">
        <f>IF(N273="sníž. přenesená",J273,0)</f>
        <v>0</v>
      </c>
      <c r="BI273" s="204">
        <f>IF(N273="nulová",J273,0)</f>
        <v>0</v>
      </c>
      <c r="BJ273" s="18" t="s">
        <v>83</v>
      </c>
      <c r="BK273" s="204">
        <f>ROUND(I273*H273,2)</f>
        <v>0</v>
      </c>
      <c r="BL273" s="18" t="s">
        <v>350</v>
      </c>
      <c r="BM273" s="203" t="s">
        <v>3070</v>
      </c>
    </row>
    <row r="274" spans="1:65" s="2" customFormat="1">
      <c r="A274" s="35"/>
      <c r="B274" s="36"/>
      <c r="C274" s="37"/>
      <c r="D274" s="205" t="s">
        <v>159</v>
      </c>
      <c r="E274" s="37"/>
      <c r="F274" s="206" t="s">
        <v>3069</v>
      </c>
      <c r="G274" s="37"/>
      <c r="H274" s="37"/>
      <c r="I274" s="207"/>
      <c r="J274" s="37"/>
      <c r="K274" s="37"/>
      <c r="L274" s="40"/>
      <c r="M274" s="208"/>
      <c r="N274" s="209"/>
      <c r="O274" s="72"/>
      <c r="P274" s="72"/>
      <c r="Q274" s="72"/>
      <c r="R274" s="72"/>
      <c r="S274" s="72"/>
      <c r="T274" s="73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159</v>
      </c>
      <c r="AU274" s="18" t="s">
        <v>85</v>
      </c>
    </row>
    <row r="275" spans="1:65" s="2" customFormat="1" ht="24.2" customHeight="1">
      <c r="A275" s="35"/>
      <c r="B275" s="36"/>
      <c r="C275" s="246" t="s">
        <v>701</v>
      </c>
      <c r="D275" s="246" t="s">
        <v>289</v>
      </c>
      <c r="E275" s="247" t="s">
        <v>3071</v>
      </c>
      <c r="F275" s="248" t="s">
        <v>3072</v>
      </c>
      <c r="G275" s="249" t="s">
        <v>490</v>
      </c>
      <c r="H275" s="250">
        <v>12</v>
      </c>
      <c r="I275" s="251"/>
      <c r="J275" s="252">
        <f>ROUND(I275*H275,2)</f>
        <v>0</v>
      </c>
      <c r="K275" s="248" t="s">
        <v>321</v>
      </c>
      <c r="L275" s="253"/>
      <c r="M275" s="254" t="s">
        <v>1</v>
      </c>
      <c r="N275" s="255" t="s">
        <v>41</v>
      </c>
      <c r="O275" s="72"/>
      <c r="P275" s="201">
        <f>O275*H275</f>
        <v>0</v>
      </c>
      <c r="Q275" s="201">
        <v>0</v>
      </c>
      <c r="R275" s="201">
        <f>Q275*H275</f>
        <v>0</v>
      </c>
      <c r="S275" s="201">
        <v>0</v>
      </c>
      <c r="T275" s="202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3" t="s">
        <v>475</v>
      </c>
      <c r="AT275" s="203" t="s">
        <v>289</v>
      </c>
      <c r="AU275" s="203" t="s">
        <v>85</v>
      </c>
      <c r="AY275" s="18" t="s">
        <v>150</v>
      </c>
      <c r="BE275" s="204">
        <f>IF(N275="základní",J275,0)</f>
        <v>0</v>
      </c>
      <c r="BF275" s="204">
        <f>IF(N275="snížená",J275,0)</f>
        <v>0</v>
      </c>
      <c r="BG275" s="204">
        <f>IF(N275="zákl. přenesená",J275,0)</f>
        <v>0</v>
      </c>
      <c r="BH275" s="204">
        <f>IF(N275="sníž. přenesená",J275,0)</f>
        <v>0</v>
      </c>
      <c r="BI275" s="204">
        <f>IF(N275="nulová",J275,0)</f>
        <v>0</v>
      </c>
      <c r="BJ275" s="18" t="s">
        <v>83</v>
      </c>
      <c r="BK275" s="204">
        <f>ROUND(I275*H275,2)</f>
        <v>0</v>
      </c>
      <c r="BL275" s="18" t="s">
        <v>350</v>
      </c>
      <c r="BM275" s="203" t="s">
        <v>3073</v>
      </c>
    </row>
    <row r="276" spans="1:65" s="2" customFormat="1" ht="19.5">
      <c r="A276" s="35"/>
      <c r="B276" s="36"/>
      <c r="C276" s="37"/>
      <c r="D276" s="205" t="s">
        <v>159</v>
      </c>
      <c r="E276" s="37"/>
      <c r="F276" s="206" t="s">
        <v>3072</v>
      </c>
      <c r="G276" s="37"/>
      <c r="H276" s="37"/>
      <c r="I276" s="207"/>
      <c r="J276" s="37"/>
      <c r="K276" s="37"/>
      <c r="L276" s="40"/>
      <c r="M276" s="208"/>
      <c r="N276" s="209"/>
      <c r="O276" s="72"/>
      <c r="P276" s="72"/>
      <c r="Q276" s="72"/>
      <c r="R276" s="72"/>
      <c r="S276" s="72"/>
      <c r="T276" s="73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159</v>
      </c>
      <c r="AU276" s="18" t="s">
        <v>85</v>
      </c>
    </row>
    <row r="277" spans="1:65" s="2" customFormat="1" ht="24.2" customHeight="1">
      <c r="A277" s="35"/>
      <c r="B277" s="36"/>
      <c r="C277" s="246" t="s">
        <v>707</v>
      </c>
      <c r="D277" s="246" t="s">
        <v>289</v>
      </c>
      <c r="E277" s="247" t="s">
        <v>3074</v>
      </c>
      <c r="F277" s="248" t="s">
        <v>3075</v>
      </c>
      <c r="G277" s="249" t="s">
        <v>490</v>
      </c>
      <c r="H277" s="250">
        <v>2</v>
      </c>
      <c r="I277" s="251"/>
      <c r="J277" s="252">
        <f>ROUND(I277*H277,2)</f>
        <v>0</v>
      </c>
      <c r="K277" s="248" t="s">
        <v>321</v>
      </c>
      <c r="L277" s="253"/>
      <c r="M277" s="254" t="s">
        <v>1</v>
      </c>
      <c r="N277" s="255" t="s">
        <v>41</v>
      </c>
      <c r="O277" s="72"/>
      <c r="P277" s="201">
        <f>O277*H277</f>
        <v>0</v>
      </c>
      <c r="Q277" s="201">
        <v>0</v>
      </c>
      <c r="R277" s="201">
        <f>Q277*H277</f>
        <v>0</v>
      </c>
      <c r="S277" s="201">
        <v>0</v>
      </c>
      <c r="T277" s="202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3" t="s">
        <v>475</v>
      </c>
      <c r="AT277" s="203" t="s">
        <v>289</v>
      </c>
      <c r="AU277" s="203" t="s">
        <v>85</v>
      </c>
      <c r="AY277" s="18" t="s">
        <v>150</v>
      </c>
      <c r="BE277" s="204">
        <f>IF(N277="základní",J277,0)</f>
        <v>0</v>
      </c>
      <c r="BF277" s="204">
        <f>IF(N277="snížená",J277,0)</f>
        <v>0</v>
      </c>
      <c r="BG277" s="204">
        <f>IF(N277="zákl. přenesená",J277,0)</f>
        <v>0</v>
      </c>
      <c r="BH277" s="204">
        <f>IF(N277="sníž. přenesená",J277,0)</f>
        <v>0</v>
      </c>
      <c r="BI277" s="204">
        <f>IF(N277="nulová",J277,0)</f>
        <v>0</v>
      </c>
      <c r="BJ277" s="18" t="s">
        <v>83</v>
      </c>
      <c r="BK277" s="204">
        <f>ROUND(I277*H277,2)</f>
        <v>0</v>
      </c>
      <c r="BL277" s="18" t="s">
        <v>350</v>
      </c>
      <c r="BM277" s="203" t="s">
        <v>3076</v>
      </c>
    </row>
    <row r="278" spans="1:65" s="2" customFormat="1">
      <c r="A278" s="35"/>
      <c r="B278" s="36"/>
      <c r="C278" s="37"/>
      <c r="D278" s="205" t="s">
        <v>159</v>
      </c>
      <c r="E278" s="37"/>
      <c r="F278" s="206" t="s">
        <v>3075</v>
      </c>
      <c r="G278" s="37"/>
      <c r="H278" s="37"/>
      <c r="I278" s="207"/>
      <c r="J278" s="37"/>
      <c r="K278" s="37"/>
      <c r="L278" s="40"/>
      <c r="M278" s="208"/>
      <c r="N278" s="209"/>
      <c r="O278" s="72"/>
      <c r="P278" s="72"/>
      <c r="Q278" s="72"/>
      <c r="R278" s="72"/>
      <c r="S278" s="72"/>
      <c r="T278" s="73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159</v>
      </c>
      <c r="AU278" s="18" t="s">
        <v>85</v>
      </c>
    </row>
    <row r="279" spans="1:65" s="2" customFormat="1" ht="24.2" customHeight="1">
      <c r="A279" s="35"/>
      <c r="B279" s="36"/>
      <c r="C279" s="246" t="s">
        <v>718</v>
      </c>
      <c r="D279" s="246" t="s">
        <v>289</v>
      </c>
      <c r="E279" s="247" t="s">
        <v>3077</v>
      </c>
      <c r="F279" s="248" t="s">
        <v>3078</v>
      </c>
      <c r="G279" s="249" t="s">
        <v>490</v>
      </c>
      <c r="H279" s="250">
        <v>2</v>
      </c>
      <c r="I279" s="251"/>
      <c r="J279" s="252">
        <f>ROUND(I279*H279,2)</f>
        <v>0</v>
      </c>
      <c r="K279" s="248" t="s">
        <v>321</v>
      </c>
      <c r="L279" s="253"/>
      <c r="M279" s="254" t="s">
        <v>1</v>
      </c>
      <c r="N279" s="255" t="s">
        <v>41</v>
      </c>
      <c r="O279" s="72"/>
      <c r="P279" s="201">
        <f>O279*H279</f>
        <v>0</v>
      </c>
      <c r="Q279" s="201">
        <v>0</v>
      </c>
      <c r="R279" s="201">
        <f>Q279*H279</f>
        <v>0</v>
      </c>
      <c r="S279" s="201">
        <v>0</v>
      </c>
      <c r="T279" s="202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3" t="s">
        <v>475</v>
      </c>
      <c r="AT279" s="203" t="s">
        <v>289</v>
      </c>
      <c r="AU279" s="203" t="s">
        <v>85</v>
      </c>
      <c r="AY279" s="18" t="s">
        <v>150</v>
      </c>
      <c r="BE279" s="204">
        <f>IF(N279="základní",J279,0)</f>
        <v>0</v>
      </c>
      <c r="BF279" s="204">
        <f>IF(N279="snížená",J279,0)</f>
        <v>0</v>
      </c>
      <c r="BG279" s="204">
        <f>IF(N279="zákl. přenesená",J279,0)</f>
        <v>0</v>
      </c>
      <c r="BH279" s="204">
        <f>IF(N279="sníž. přenesená",J279,0)</f>
        <v>0</v>
      </c>
      <c r="BI279" s="204">
        <f>IF(N279="nulová",J279,0)</f>
        <v>0</v>
      </c>
      <c r="BJ279" s="18" t="s">
        <v>83</v>
      </c>
      <c r="BK279" s="204">
        <f>ROUND(I279*H279,2)</f>
        <v>0</v>
      </c>
      <c r="BL279" s="18" t="s">
        <v>350</v>
      </c>
      <c r="BM279" s="203" t="s">
        <v>3079</v>
      </c>
    </row>
    <row r="280" spans="1:65" s="2" customFormat="1">
      <c r="A280" s="35"/>
      <c r="B280" s="36"/>
      <c r="C280" s="37"/>
      <c r="D280" s="205" t="s">
        <v>159</v>
      </c>
      <c r="E280" s="37"/>
      <c r="F280" s="206" t="s">
        <v>3078</v>
      </c>
      <c r="G280" s="37"/>
      <c r="H280" s="37"/>
      <c r="I280" s="207"/>
      <c r="J280" s="37"/>
      <c r="K280" s="37"/>
      <c r="L280" s="40"/>
      <c r="M280" s="208"/>
      <c r="N280" s="209"/>
      <c r="O280" s="72"/>
      <c r="P280" s="72"/>
      <c r="Q280" s="72"/>
      <c r="R280" s="72"/>
      <c r="S280" s="72"/>
      <c r="T280" s="73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159</v>
      </c>
      <c r="AU280" s="18" t="s">
        <v>85</v>
      </c>
    </row>
    <row r="281" spans="1:65" s="2" customFormat="1" ht="16.5" customHeight="1">
      <c r="A281" s="35"/>
      <c r="B281" s="36"/>
      <c r="C281" s="246" t="s">
        <v>724</v>
      </c>
      <c r="D281" s="246" t="s">
        <v>289</v>
      </c>
      <c r="E281" s="247" t="s">
        <v>3080</v>
      </c>
      <c r="F281" s="248" t="s">
        <v>3081</v>
      </c>
      <c r="G281" s="249" t="s">
        <v>490</v>
      </c>
      <c r="H281" s="250">
        <v>2</v>
      </c>
      <c r="I281" s="251"/>
      <c r="J281" s="252">
        <f>ROUND(I281*H281,2)</f>
        <v>0</v>
      </c>
      <c r="K281" s="248" t="s">
        <v>321</v>
      </c>
      <c r="L281" s="253"/>
      <c r="M281" s="254" t="s">
        <v>1</v>
      </c>
      <c r="N281" s="255" t="s">
        <v>41</v>
      </c>
      <c r="O281" s="72"/>
      <c r="P281" s="201">
        <f>O281*H281</f>
        <v>0</v>
      </c>
      <c r="Q281" s="201">
        <v>0</v>
      </c>
      <c r="R281" s="201">
        <f>Q281*H281</f>
        <v>0</v>
      </c>
      <c r="S281" s="201">
        <v>0</v>
      </c>
      <c r="T281" s="202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3" t="s">
        <v>475</v>
      </c>
      <c r="AT281" s="203" t="s">
        <v>289</v>
      </c>
      <c r="AU281" s="203" t="s">
        <v>85</v>
      </c>
      <c r="AY281" s="18" t="s">
        <v>150</v>
      </c>
      <c r="BE281" s="204">
        <f>IF(N281="základní",J281,0)</f>
        <v>0</v>
      </c>
      <c r="BF281" s="204">
        <f>IF(N281="snížená",J281,0)</f>
        <v>0</v>
      </c>
      <c r="BG281" s="204">
        <f>IF(N281="zákl. přenesená",J281,0)</f>
        <v>0</v>
      </c>
      <c r="BH281" s="204">
        <f>IF(N281="sníž. přenesená",J281,0)</f>
        <v>0</v>
      </c>
      <c r="BI281" s="204">
        <f>IF(N281="nulová",J281,0)</f>
        <v>0</v>
      </c>
      <c r="BJ281" s="18" t="s">
        <v>83</v>
      </c>
      <c r="BK281" s="204">
        <f>ROUND(I281*H281,2)</f>
        <v>0</v>
      </c>
      <c r="BL281" s="18" t="s">
        <v>350</v>
      </c>
      <c r="BM281" s="203" t="s">
        <v>3082</v>
      </c>
    </row>
    <row r="282" spans="1:65" s="2" customFormat="1">
      <c r="A282" s="35"/>
      <c r="B282" s="36"/>
      <c r="C282" s="37"/>
      <c r="D282" s="205" t="s">
        <v>159</v>
      </c>
      <c r="E282" s="37"/>
      <c r="F282" s="206" t="s">
        <v>3081</v>
      </c>
      <c r="G282" s="37"/>
      <c r="H282" s="37"/>
      <c r="I282" s="207"/>
      <c r="J282" s="37"/>
      <c r="K282" s="37"/>
      <c r="L282" s="40"/>
      <c r="M282" s="208"/>
      <c r="N282" s="209"/>
      <c r="O282" s="72"/>
      <c r="P282" s="72"/>
      <c r="Q282" s="72"/>
      <c r="R282" s="72"/>
      <c r="S282" s="72"/>
      <c r="T282" s="73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159</v>
      </c>
      <c r="AU282" s="18" t="s">
        <v>85</v>
      </c>
    </row>
    <row r="283" spans="1:65" s="2" customFormat="1" ht="16.5" customHeight="1">
      <c r="A283" s="35"/>
      <c r="B283" s="36"/>
      <c r="C283" s="246" t="s">
        <v>732</v>
      </c>
      <c r="D283" s="246" t="s">
        <v>289</v>
      </c>
      <c r="E283" s="247" t="s">
        <v>3083</v>
      </c>
      <c r="F283" s="248" t="s">
        <v>3084</v>
      </c>
      <c r="G283" s="249" t="s">
        <v>490</v>
      </c>
      <c r="H283" s="250">
        <v>7</v>
      </c>
      <c r="I283" s="251"/>
      <c r="J283" s="252">
        <f>ROUND(I283*H283,2)</f>
        <v>0</v>
      </c>
      <c r="K283" s="248" t="s">
        <v>321</v>
      </c>
      <c r="L283" s="253"/>
      <c r="M283" s="254" t="s">
        <v>1</v>
      </c>
      <c r="N283" s="255" t="s">
        <v>41</v>
      </c>
      <c r="O283" s="72"/>
      <c r="P283" s="201">
        <f>O283*H283</f>
        <v>0</v>
      </c>
      <c r="Q283" s="201">
        <v>0</v>
      </c>
      <c r="R283" s="201">
        <f>Q283*H283</f>
        <v>0</v>
      </c>
      <c r="S283" s="201">
        <v>0</v>
      </c>
      <c r="T283" s="202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3" t="s">
        <v>475</v>
      </c>
      <c r="AT283" s="203" t="s">
        <v>289</v>
      </c>
      <c r="AU283" s="203" t="s">
        <v>85</v>
      </c>
      <c r="AY283" s="18" t="s">
        <v>150</v>
      </c>
      <c r="BE283" s="204">
        <f>IF(N283="základní",J283,0)</f>
        <v>0</v>
      </c>
      <c r="BF283" s="204">
        <f>IF(N283="snížená",J283,0)</f>
        <v>0</v>
      </c>
      <c r="BG283" s="204">
        <f>IF(N283="zákl. přenesená",J283,0)</f>
        <v>0</v>
      </c>
      <c r="BH283" s="204">
        <f>IF(N283="sníž. přenesená",J283,0)</f>
        <v>0</v>
      </c>
      <c r="BI283" s="204">
        <f>IF(N283="nulová",J283,0)</f>
        <v>0</v>
      </c>
      <c r="BJ283" s="18" t="s">
        <v>83</v>
      </c>
      <c r="BK283" s="204">
        <f>ROUND(I283*H283,2)</f>
        <v>0</v>
      </c>
      <c r="BL283" s="18" t="s">
        <v>350</v>
      </c>
      <c r="BM283" s="203" t="s">
        <v>3085</v>
      </c>
    </row>
    <row r="284" spans="1:65" s="2" customFormat="1">
      <c r="A284" s="35"/>
      <c r="B284" s="36"/>
      <c r="C284" s="37"/>
      <c r="D284" s="205" t="s">
        <v>159</v>
      </c>
      <c r="E284" s="37"/>
      <c r="F284" s="206" t="s">
        <v>3084</v>
      </c>
      <c r="G284" s="37"/>
      <c r="H284" s="37"/>
      <c r="I284" s="207"/>
      <c r="J284" s="37"/>
      <c r="K284" s="37"/>
      <c r="L284" s="40"/>
      <c r="M284" s="208"/>
      <c r="N284" s="209"/>
      <c r="O284" s="72"/>
      <c r="P284" s="72"/>
      <c r="Q284" s="72"/>
      <c r="R284" s="72"/>
      <c r="S284" s="72"/>
      <c r="T284" s="73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159</v>
      </c>
      <c r="AU284" s="18" t="s">
        <v>85</v>
      </c>
    </row>
    <row r="285" spans="1:65" s="2" customFormat="1" ht="16.5" customHeight="1">
      <c r="A285" s="35"/>
      <c r="B285" s="36"/>
      <c r="C285" s="246" t="s">
        <v>737</v>
      </c>
      <c r="D285" s="246" t="s">
        <v>289</v>
      </c>
      <c r="E285" s="247" t="s">
        <v>3086</v>
      </c>
      <c r="F285" s="248" t="s">
        <v>3087</v>
      </c>
      <c r="G285" s="249" t="s">
        <v>490</v>
      </c>
      <c r="H285" s="250">
        <v>6</v>
      </c>
      <c r="I285" s="251"/>
      <c r="J285" s="252">
        <f>ROUND(I285*H285,2)</f>
        <v>0</v>
      </c>
      <c r="K285" s="248" t="s">
        <v>321</v>
      </c>
      <c r="L285" s="253"/>
      <c r="M285" s="254" t="s">
        <v>1</v>
      </c>
      <c r="N285" s="255" t="s">
        <v>41</v>
      </c>
      <c r="O285" s="72"/>
      <c r="P285" s="201">
        <f>O285*H285</f>
        <v>0</v>
      </c>
      <c r="Q285" s="201">
        <v>0</v>
      </c>
      <c r="R285" s="201">
        <f>Q285*H285</f>
        <v>0</v>
      </c>
      <c r="S285" s="201">
        <v>0</v>
      </c>
      <c r="T285" s="202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3" t="s">
        <v>475</v>
      </c>
      <c r="AT285" s="203" t="s">
        <v>289</v>
      </c>
      <c r="AU285" s="203" t="s">
        <v>85</v>
      </c>
      <c r="AY285" s="18" t="s">
        <v>150</v>
      </c>
      <c r="BE285" s="204">
        <f>IF(N285="základní",J285,0)</f>
        <v>0</v>
      </c>
      <c r="BF285" s="204">
        <f>IF(N285="snížená",J285,0)</f>
        <v>0</v>
      </c>
      <c r="BG285" s="204">
        <f>IF(N285="zákl. přenesená",J285,0)</f>
        <v>0</v>
      </c>
      <c r="BH285" s="204">
        <f>IF(N285="sníž. přenesená",J285,0)</f>
        <v>0</v>
      </c>
      <c r="BI285" s="204">
        <f>IF(N285="nulová",J285,0)</f>
        <v>0</v>
      </c>
      <c r="BJ285" s="18" t="s">
        <v>83</v>
      </c>
      <c r="BK285" s="204">
        <f>ROUND(I285*H285,2)</f>
        <v>0</v>
      </c>
      <c r="BL285" s="18" t="s">
        <v>350</v>
      </c>
      <c r="BM285" s="203" t="s">
        <v>3088</v>
      </c>
    </row>
    <row r="286" spans="1:65" s="2" customFormat="1">
      <c r="A286" s="35"/>
      <c r="B286" s="36"/>
      <c r="C286" s="37"/>
      <c r="D286" s="205" t="s">
        <v>159</v>
      </c>
      <c r="E286" s="37"/>
      <c r="F286" s="206" t="s">
        <v>3087</v>
      </c>
      <c r="G286" s="37"/>
      <c r="H286" s="37"/>
      <c r="I286" s="207"/>
      <c r="J286" s="37"/>
      <c r="K286" s="37"/>
      <c r="L286" s="40"/>
      <c r="M286" s="208"/>
      <c r="N286" s="209"/>
      <c r="O286" s="72"/>
      <c r="P286" s="72"/>
      <c r="Q286" s="72"/>
      <c r="R286" s="72"/>
      <c r="S286" s="72"/>
      <c r="T286" s="73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159</v>
      </c>
      <c r="AU286" s="18" t="s">
        <v>85</v>
      </c>
    </row>
    <row r="287" spans="1:65" s="2" customFormat="1" ht="37.9" customHeight="1">
      <c r="A287" s="35"/>
      <c r="B287" s="36"/>
      <c r="C287" s="192" t="s">
        <v>748</v>
      </c>
      <c r="D287" s="192" t="s">
        <v>152</v>
      </c>
      <c r="E287" s="193" t="s">
        <v>3089</v>
      </c>
      <c r="F287" s="194" t="s">
        <v>3090</v>
      </c>
      <c r="G287" s="195" t="s">
        <v>490</v>
      </c>
      <c r="H287" s="196">
        <v>29</v>
      </c>
      <c r="I287" s="197"/>
      <c r="J287" s="198">
        <f>ROUND(I287*H287,2)</f>
        <v>0</v>
      </c>
      <c r="K287" s="194" t="s">
        <v>156</v>
      </c>
      <c r="L287" s="40"/>
      <c r="M287" s="199" t="s">
        <v>1</v>
      </c>
      <c r="N287" s="200" t="s">
        <v>41</v>
      </c>
      <c r="O287" s="72"/>
      <c r="P287" s="201">
        <f>O287*H287</f>
        <v>0</v>
      </c>
      <c r="Q287" s="201">
        <v>0</v>
      </c>
      <c r="R287" s="201">
        <f>Q287*H287</f>
        <v>0</v>
      </c>
      <c r="S287" s="201">
        <v>0</v>
      </c>
      <c r="T287" s="202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3" t="s">
        <v>350</v>
      </c>
      <c r="AT287" s="203" t="s">
        <v>152</v>
      </c>
      <c r="AU287" s="203" t="s">
        <v>85</v>
      </c>
      <c r="AY287" s="18" t="s">
        <v>150</v>
      </c>
      <c r="BE287" s="204">
        <f>IF(N287="základní",J287,0)</f>
        <v>0</v>
      </c>
      <c r="BF287" s="204">
        <f>IF(N287="snížená",J287,0)</f>
        <v>0</v>
      </c>
      <c r="BG287" s="204">
        <f>IF(N287="zákl. přenesená",J287,0)</f>
        <v>0</v>
      </c>
      <c r="BH287" s="204">
        <f>IF(N287="sníž. přenesená",J287,0)</f>
        <v>0</v>
      </c>
      <c r="BI287" s="204">
        <f>IF(N287="nulová",J287,0)</f>
        <v>0</v>
      </c>
      <c r="BJ287" s="18" t="s">
        <v>83</v>
      </c>
      <c r="BK287" s="204">
        <f>ROUND(I287*H287,2)</f>
        <v>0</v>
      </c>
      <c r="BL287" s="18" t="s">
        <v>350</v>
      </c>
      <c r="BM287" s="203" t="s">
        <v>3091</v>
      </c>
    </row>
    <row r="288" spans="1:65" s="2" customFormat="1" ht="29.25">
      <c r="A288" s="35"/>
      <c r="B288" s="36"/>
      <c r="C288" s="37"/>
      <c r="D288" s="205" t="s">
        <v>159</v>
      </c>
      <c r="E288" s="37"/>
      <c r="F288" s="206" t="s">
        <v>3092</v>
      </c>
      <c r="G288" s="37"/>
      <c r="H288" s="37"/>
      <c r="I288" s="207"/>
      <c r="J288" s="37"/>
      <c r="K288" s="37"/>
      <c r="L288" s="40"/>
      <c r="M288" s="208"/>
      <c r="N288" s="209"/>
      <c r="O288" s="72"/>
      <c r="P288" s="72"/>
      <c r="Q288" s="72"/>
      <c r="R288" s="72"/>
      <c r="S288" s="72"/>
      <c r="T288" s="73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159</v>
      </c>
      <c r="AU288" s="18" t="s">
        <v>85</v>
      </c>
    </row>
    <row r="289" spans="1:65" s="2" customFormat="1" ht="21.75" customHeight="1">
      <c r="A289" s="35"/>
      <c r="B289" s="36"/>
      <c r="C289" s="246" t="s">
        <v>754</v>
      </c>
      <c r="D289" s="246" t="s">
        <v>289</v>
      </c>
      <c r="E289" s="247" t="s">
        <v>3093</v>
      </c>
      <c r="F289" s="248" t="s">
        <v>3094</v>
      </c>
      <c r="G289" s="249" t="s">
        <v>490</v>
      </c>
      <c r="H289" s="250">
        <v>2</v>
      </c>
      <c r="I289" s="251"/>
      <c r="J289" s="252">
        <f>ROUND(I289*H289,2)</f>
        <v>0</v>
      </c>
      <c r="K289" s="248" t="s">
        <v>321</v>
      </c>
      <c r="L289" s="253"/>
      <c r="M289" s="254" t="s">
        <v>1</v>
      </c>
      <c r="N289" s="255" t="s">
        <v>41</v>
      </c>
      <c r="O289" s="72"/>
      <c r="P289" s="201">
        <f>O289*H289</f>
        <v>0</v>
      </c>
      <c r="Q289" s="201">
        <v>0</v>
      </c>
      <c r="R289" s="201">
        <f>Q289*H289</f>
        <v>0</v>
      </c>
      <c r="S289" s="201">
        <v>0</v>
      </c>
      <c r="T289" s="202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3" t="s">
        <v>475</v>
      </c>
      <c r="AT289" s="203" t="s">
        <v>289</v>
      </c>
      <c r="AU289" s="203" t="s">
        <v>85</v>
      </c>
      <c r="AY289" s="18" t="s">
        <v>150</v>
      </c>
      <c r="BE289" s="204">
        <f>IF(N289="základní",J289,0)</f>
        <v>0</v>
      </c>
      <c r="BF289" s="204">
        <f>IF(N289="snížená",J289,0)</f>
        <v>0</v>
      </c>
      <c r="BG289" s="204">
        <f>IF(N289="zákl. přenesená",J289,0)</f>
        <v>0</v>
      </c>
      <c r="BH289" s="204">
        <f>IF(N289="sníž. přenesená",J289,0)</f>
        <v>0</v>
      </c>
      <c r="BI289" s="204">
        <f>IF(N289="nulová",J289,0)</f>
        <v>0</v>
      </c>
      <c r="BJ289" s="18" t="s">
        <v>83</v>
      </c>
      <c r="BK289" s="204">
        <f>ROUND(I289*H289,2)</f>
        <v>0</v>
      </c>
      <c r="BL289" s="18" t="s">
        <v>350</v>
      </c>
      <c r="BM289" s="203" t="s">
        <v>3095</v>
      </c>
    </row>
    <row r="290" spans="1:65" s="2" customFormat="1">
      <c r="A290" s="35"/>
      <c r="B290" s="36"/>
      <c r="C290" s="37"/>
      <c r="D290" s="205" t="s">
        <v>159</v>
      </c>
      <c r="E290" s="37"/>
      <c r="F290" s="206" t="s">
        <v>3094</v>
      </c>
      <c r="G290" s="37"/>
      <c r="H290" s="37"/>
      <c r="I290" s="207"/>
      <c r="J290" s="37"/>
      <c r="K290" s="37"/>
      <c r="L290" s="40"/>
      <c r="M290" s="208"/>
      <c r="N290" s="209"/>
      <c r="O290" s="72"/>
      <c r="P290" s="72"/>
      <c r="Q290" s="72"/>
      <c r="R290" s="72"/>
      <c r="S290" s="72"/>
      <c r="T290" s="73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159</v>
      </c>
      <c r="AU290" s="18" t="s">
        <v>85</v>
      </c>
    </row>
    <row r="291" spans="1:65" s="2" customFormat="1" ht="21.75" customHeight="1">
      <c r="A291" s="35"/>
      <c r="B291" s="36"/>
      <c r="C291" s="246" t="s">
        <v>760</v>
      </c>
      <c r="D291" s="246" t="s">
        <v>289</v>
      </c>
      <c r="E291" s="247" t="s">
        <v>3096</v>
      </c>
      <c r="F291" s="248" t="s">
        <v>3097</v>
      </c>
      <c r="G291" s="249" t="s">
        <v>490</v>
      </c>
      <c r="H291" s="250">
        <v>6</v>
      </c>
      <c r="I291" s="251"/>
      <c r="J291" s="252">
        <f>ROUND(I291*H291,2)</f>
        <v>0</v>
      </c>
      <c r="K291" s="248" t="s">
        <v>321</v>
      </c>
      <c r="L291" s="253"/>
      <c r="M291" s="254" t="s">
        <v>1</v>
      </c>
      <c r="N291" s="255" t="s">
        <v>41</v>
      </c>
      <c r="O291" s="72"/>
      <c r="P291" s="201">
        <f>O291*H291</f>
        <v>0</v>
      </c>
      <c r="Q291" s="201">
        <v>0</v>
      </c>
      <c r="R291" s="201">
        <f>Q291*H291</f>
        <v>0</v>
      </c>
      <c r="S291" s="201">
        <v>0</v>
      </c>
      <c r="T291" s="202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3" t="s">
        <v>475</v>
      </c>
      <c r="AT291" s="203" t="s">
        <v>289</v>
      </c>
      <c r="AU291" s="203" t="s">
        <v>85</v>
      </c>
      <c r="AY291" s="18" t="s">
        <v>150</v>
      </c>
      <c r="BE291" s="204">
        <f>IF(N291="základní",J291,0)</f>
        <v>0</v>
      </c>
      <c r="BF291" s="204">
        <f>IF(N291="snížená",J291,0)</f>
        <v>0</v>
      </c>
      <c r="BG291" s="204">
        <f>IF(N291="zákl. přenesená",J291,0)</f>
        <v>0</v>
      </c>
      <c r="BH291" s="204">
        <f>IF(N291="sníž. přenesená",J291,0)</f>
        <v>0</v>
      </c>
      <c r="BI291" s="204">
        <f>IF(N291="nulová",J291,0)</f>
        <v>0</v>
      </c>
      <c r="BJ291" s="18" t="s">
        <v>83</v>
      </c>
      <c r="BK291" s="204">
        <f>ROUND(I291*H291,2)</f>
        <v>0</v>
      </c>
      <c r="BL291" s="18" t="s">
        <v>350</v>
      </c>
      <c r="BM291" s="203" t="s">
        <v>3098</v>
      </c>
    </row>
    <row r="292" spans="1:65" s="2" customFormat="1">
      <c r="A292" s="35"/>
      <c r="B292" s="36"/>
      <c r="C292" s="37"/>
      <c r="D292" s="205" t="s">
        <v>159</v>
      </c>
      <c r="E292" s="37"/>
      <c r="F292" s="206" t="s">
        <v>3097</v>
      </c>
      <c r="G292" s="37"/>
      <c r="H292" s="37"/>
      <c r="I292" s="207"/>
      <c r="J292" s="37"/>
      <c r="K292" s="37"/>
      <c r="L292" s="40"/>
      <c r="M292" s="208"/>
      <c r="N292" s="209"/>
      <c r="O292" s="72"/>
      <c r="P292" s="72"/>
      <c r="Q292" s="72"/>
      <c r="R292" s="72"/>
      <c r="S292" s="72"/>
      <c r="T292" s="73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159</v>
      </c>
      <c r="AU292" s="18" t="s">
        <v>85</v>
      </c>
    </row>
    <row r="293" spans="1:65" s="2" customFormat="1" ht="21.75" customHeight="1">
      <c r="A293" s="35"/>
      <c r="B293" s="36"/>
      <c r="C293" s="246" t="s">
        <v>765</v>
      </c>
      <c r="D293" s="246" t="s">
        <v>289</v>
      </c>
      <c r="E293" s="247" t="s">
        <v>3099</v>
      </c>
      <c r="F293" s="248" t="s">
        <v>3100</v>
      </c>
      <c r="G293" s="249" t="s">
        <v>490</v>
      </c>
      <c r="H293" s="250">
        <v>15</v>
      </c>
      <c r="I293" s="251"/>
      <c r="J293" s="252">
        <f>ROUND(I293*H293,2)</f>
        <v>0</v>
      </c>
      <c r="K293" s="248" t="s">
        <v>321</v>
      </c>
      <c r="L293" s="253"/>
      <c r="M293" s="254" t="s">
        <v>1</v>
      </c>
      <c r="N293" s="255" t="s">
        <v>41</v>
      </c>
      <c r="O293" s="72"/>
      <c r="P293" s="201">
        <f>O293*H293</f>
        <v>0</v>
      </c>
      <c r="Q293" s="201">
        <v>0</v>
      </c>
      <c r="R293" s="201">
        <f>Q293*H293</f>
        <v>0</v>
      </c>
      <c r="S293" s="201">
        <v>0</v>
      </c>
      <c r="T293" s="202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3" t="s">
        <v>475</v>
      </c>
      <c r="AT293" s="203" t="s">
        <v>289</v>
      </c>
      <c r="AU293" s="203" t="s">
        <v>85</v>
      </c>
      <c r="AY293" s="18" t="s">
        <v>150</v>
      </c>
      <c r="BE293" s="204">
        <f>IF(N293="základní",J293,0)</f>
        <v>0</v>
      </c>
      <c r="BF293" s="204">
        <f>IF(N293="snížená",J293,0)</f>
        <v>0</v>
      </c>
      <c r="BG293" s="204">
        <f>IF(N293="zákl. přenesená",J293,0)</f>
        <v>0</v>
      </c>
      <c r="BH293" s="204">
        <f>IF(N293="sníž. přenesená",J293,0)</f>
        <v>0</v>
      </c>
      <c r="BI293" s="204">
        <f>IF(N293="nulová",J293,0)</f>
        <v>0</v>
      </c>
      <c r="BJ293" s="18" t="s">
        <v>83</v>
      </c>
      <c r="BK293" s="204">
        <f>ROUND(I293*H293,2)</f>
        <v>0</v>
      </c>
      <c r="BL293" s="18" t="s">
        <v>350</v>
      </c>
      <c r="BM293" s="203" t="s">
        <v>3101</v>
      </c>
    </row>
    <row r="294" spans="1:65" s="2" customFormat="1">
      <c r="A294" s="35"/>
      <c r="B294" s="36"/>
      <c r="C294" s="37"/>
      <c r="D294" s="205" t="s">
        <v>159</v>
      </c>
      <c r="E294" s="37"/>
      <c r="F294" s="206" t="s">
        <v>3100</v>
      </c>
      <c r="G294" s="37"/>
      <c r="H294" s="37"/>
      <c r="I294" s="207"/>
      <c r="J294" s="37"/>
      <c r="K294" s="37"/>
      <c r="L294" s="40"/>
      <c r="M294" s="208"/>
      <c r="N294" s="209"/>
      <c r="O294" s="72"/>
      <c r="P294" s="72"/>
      <c r="Q294" s="72"/>
      <c r="R294" s="72"/>
      <c r="S294" s="72"/>
      <c r="T294" s="73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159</v>
      </c>
      <c r="AU294" s="18" t="s">
        <v>85</v>
      </c>
    </row>
    <row r="295" spans="1:65" s="2" customFormat="1" ht="24.2" customHeight="1">
      <c r="A295" s="35"/>
      <c r="B295" s="36"/>
      <c r="C295" s="192" t="s">
        <v>771</v>
      </c>
      <c r="D295" s="192" t="s">
        <v>152</v>
      </c>
      <c r="E295" s="193" t="s">
        <v>3102</v>
      </c>
      <c r="F295" s="194" t="s">
        <v>3103</v>
      </c>
      <c r="G295" s="195" t="s">
        <v>171</v>
      </c>
      <c r="H295" s="196">
        <v>0.374</v>
      </c>
      <c r="I295" s="197"/>
      <c r="J295" s="198">
        <f>ROUND(I295*H295,2)</f>
        <v>0</v>
      </c>
      <c r="K295" s="194" t="s">
        <v>156</v>
      </c>
      <c r="L295" s="40"/>
      <c r="M295" s="199" t="s">
        <v>1</v>
      </c>
      <c r="N295" s="200" t="s">
        <v>41</v>
      </c>
      <c r="O295" s="72"/>
      <c r="P295" s="201">
        <f>O295*H295</f>
        <v>0</v>
      </c>
      <c r="Q295" s="201">
        <v>0</v>
      </c>
      <c r="R295" s="201">
        <f>Q295*H295</f>
        <v>0</v>
      </c>
      <c r="S295" s="201">
        <v>0</v>
      </c>
      <c r="T295" s="202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3" t="s">
        <v>350</v>
      </c>
      <c r="AT295" s="203" t="s">
        <v>152</v>
      </c>
      <c r="AU295" s="203" t="s">
        <v>85</v>
      </c>
      <c r="AY295" s="18" t="s">
        <v>150</v>
      </c>
      <c r="BE295" s="204">
        <f>IF(N295="základní",J295,0)</f>
        <v>0</v>
      </c>
      <c r="BF295" s="204">
        <f>IF(N295="snížená",J295,0)</f>
        <v>0</v>
      </c>
      <c r="BG295" s="204">
        <f>IF(N295="zákl. přenesená",J295,0)</f>
        <v>0</v>
      </c>
      <c r="BH295" s="204">
        <f>IF(N295="sníž. přenesená",J295,0)</f>
        <v>0</v>
      </c>
      <c r="BI295" s="204">
        <f>IF(N295="nulová",J295,0)</f>
        <v>0</v>
      </c>
      <c r="BJ295" s="18" t="s">
        <v>83</v>
      </c>
      <c r="BK295" s="204">
        <f>ROUND(I295*H295,2)</f>
        <v>0</v>
      </c>
      <c r="BL295" s="18" t="s">
        <v>350</v>
      </c>
      <c r="BM295" s="203" t="s">
        <v>3104</v>
      </c>
    </row>
    <row r="296" spans="1:65" s="2" customFormat="1" ht="29.25">
      <c r="A296" s="35"/>
      <c r="B296" s="36"/>
      <c r="C296" s="37"/>
      <c r="D296" s="205" t="s">
        <v>159</v>
      </c>
      <c r="E296" s="37"/>
      <c r="F296" s="206" t="s">
        <v>3105</v>
      </c>
      <c r="G296" s="37"/>
      <c r="H296" s="37"/>
      <c r="I296" s="207"/>
      <c r="J296" s="37"/>
      <c r="K296" s="37"/>
      <c r="L296" s="40"/>
      <c r="M296" s="208"/>
      <c r="N296" s="209"/>
      <c r="O296" s="72"/>
      <c r="P296" s="72"/>
      <c r="Q296" s="72"/>
      <c r="R296" s="72"/>
      <c r="S296" s="72"/>
      <c r="T296" s="73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159</v>
      </c>
      <c r="AU296" s="18" t="s">
        <v>85</v>
      </c>
    </row>
    <row r="297" spans="1:65" s="2" customFormat="1" ht="24.2" customHeight="1">
      <c r="A297" s="35"/>
      <c r="B297" s="36"/>
      <c r="C297" s="192" t="s">
        <v>777</v>
      </c>
      <c r="D297" s="192" t="s">
        <v>152</v>
      </c>
      <c r="E297" s="193" t="s">
        <v>2763</v>
      </c>
      <c r="F297" s="194" t="s">
        <v>2764</v>
      </c>
      <c r="G297" s="195" t="s">
        <v>171</v>
      </c>
      <c r="H297" s="196">
        <v>0.374</v>
      </c>
      <c r="I297" s="197"/>
      <c r="J297" s="198">
        <f>ROUND(I297*H297,2)</f>
        <v>0</v>
      </c>
      <c r="K297" s="194" t="s">
        <v>156</v>
      </c>
      <c r="L297" s="40"/>
      <c r="M297" s="199" t="s">
        <v>1</v>
      </c>
      <c r="N297" s="200" t="s">
        <v>41</v>
      </c>
      <c r="O297" s="72"/>
      <c r="P297" s="201">
        <f>O297*H297</f>
        <v>0</v>
      </c>
      <c r="Q297" s="201">
        <v>0</v>
      </c>
      <c r="R297" s="201">
        <f>Q297*H297</f>
        <v>0</v>
      </c>
      <c r="S297" s="201">
        <v>0</v>
      </c>
      <c r="T297" s="202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3" t="s">
        <v>350</v>
      </c>
      <c r="AT297" s="203" t="s">
        <v>152</v>
      </c>
      <c r="AU297" s="203" t="s">
        <v>85</v>
      </c>
      <c r="AY297" s="18" t="s">
        <v>150</v>
      </c>
      <c r="BE297" s="204">
        <f>IF(N297="základní",J297,0)</f>
        <v>0</v>
      </c>
      <c r="BF297" s="204">
        <f>IF(N297="snížená",J297,0)</f>
        <v>0</v>
      </c>
      <c r="BG297" s="204">
        <f>IF(N297="zákl. přenesená",J297,0)</f>
        <v>0</v>
      </c>
      <c r="BH297" s="204">
        <f>IF(N297="sníž. přenesená",J297,0)</f>
        <v>0</v>
      </c>
      <c r="BI297" s="204">
        <f>IF(N297="nulová",J297,0)</f>
        <v>0</v>
      </c>
      <c r="BJ297" s="18" t="s">
        <v>83</v>
      </c>
      <c r="BK297" s="204">
        <f>ROUND(I297*H297,2)</f>
        <v>0</v>
      </c>
      <c r="BL297" s="18" t="s">
        <v>350</v>
      </c>
      <c r="BM297" s="203" t="s">
        <v>3106</v>
      </c>
    </row>
    <row r="298" spans="1:65" s="2" customFormat="1" ht="29.25">
      <c r="A298" s="35"/>
      <c r="B298" s="36"/>
      <c r="C298" s="37"/>
      <c r="D298" s="205" t="s">
        <v>159</v>
      </c>
      <c r="E298" s="37"/>
      <c r="F298" s="206" t="s">
        <v>2766</v>
      </c>
      <c r="G298" s="37"/>
      <c r="H298" s="37"/>
      <c r="I298" s="207"/>
      <c r="J298" s="37"/>
      <c r="K298" s="37"/>
      <c r="L298" s="40"/>
      <c r="M298" s="208"/>
      <c r="N298" s="209"/>
      <c r="O298" s="72"/>
      <c r="P298" s="72"/>
      <c r="Q298" s="72"/>
      <c r="R298" s="72"/>
      <c r="S298" s="72"/>
      <c r="T298" s="73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159</v>
      </c>
      <c r="AU298" s="18" t="s">
        <v>85</v>
      </c>
    </row>
    <row r="299" spans="1:65" s="12" customFormat="1" ht="22.9" customHeight="1">
      <c r="B299" s="176"/>
      <c r="C299" s="177"/>
      <c r="D299" s="178" t="s">
        <v>75</v>
      </c>
      <c r="E299" s="190" t="s">
        <v>3107</v>
      </c>
      <c r="F299" s="190" t="s">
        <v>3108</v>
      </c>
      <c r="G299" s="177"/>
      <c r="H299" s="177"/>
      <c r="I299" s="180"/>
      <c r="J299" s="191">
        <f>BK299</f>
        <v>0</v>
      </c>
      <c r="K299" s="177"/>
      <c r="L299" s="182"/>
      <c r="M299" s="183"/>
      <c r="N299" s="184"/>
      <c r="O299" s="184"/>
      <c r="P299" s="185">
        <f>SUM(P300:P303)</f>
        <v>0</v>
      </c>
      <c r="Q299" s="184"/>
      <c r="R299" s="185">
        <f>SUM(R300:R303)</f>
        <v>0.02</v>
      </c>
      <c r="S299" s="184"/>
      <c r="T299" s="186">
        <f>SUM(T300:T303)</f>
        <v>0</v>
      </c>
      <c r="AR299" s="187" t="s">
        <v>102</v>
      </c>
      <c r="AT299" s="188" t="s">
        <v>75</v>
      </c>
      <c r="AU299" s="188" t="s">
        <v>83</v>
      </c>
      <c r="AY299" s="187" t="s">
        <v>150</v>
      </c>
      <c r="BK299" s="189">
        <f>SUM(BK300:BK303)</f>
        <v>0</v>
      </c>
    </row>
    <row r="300" spans="1:65" s="2" customFormat="1" ht="33" customHeight="1">
      <c r="A300" s="35"/>
      <c r="B300" s="36"/>
      <c r="C300" s="192" t="s">
        <v>784</v>
      </c>
      <c r="D300" s="192" t="s">
        <v>152</v>
      </c>
      <c r="E300" s="193" t="s">
        <v>3109</v>
      </c>
      <c r="F300" s="194" t="s">
        <v>3110</v>
      </c>
      <c r="G300" s="195" t="s">
        <v>363</v>
      </c>
      <c r="H300" s="196">
        <v>400</v>
      </c>
      <c r="I300" s="197"/>
      <c r="J300" s="198">
        <f>ROUND(I300*H300,2)</f>
        <v>0</v>
      </c>
      <c r="K300" s="194" t="s">
        <v>156</v>
      </c>
      <c r="L300" s="40"/>
      <c r="M300" s="199" t="s">
        <v>1</v>
      </c>
      <c r="N300" s="200" t="s">
        <v>41</v>
      </c>
      <c r="O300" s="72"/>
      <c r="P300" s="201">
        <f>O300*H300</f>
        <v>0</v>
      </c>
      <c r="Q300" s="201">
        <v>0</v>
      </c>
      <c r="R300" s="201">
        <f>Q300*H300</f>
        <v>0</v>
      </c>
      <c r="S300" s="201">
        <v>0</v>
      </c>
      <c r="T300" s="202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3" t="s">
        <v>485</v>
      </c>
      <c r="AT300" s="203" t="s">
        <v>152</v>
      </c>
      <c r="AU300" s="203" t="s">
        <v>85</v>
      </c>
      <c r="AY300" s="18" t="s">
        <v>150</v>
      </c>
      <c r="BE300" s="204">
        <f>IF(N300="základní",J300,0)</f>
        <v>0</v>
      </c>
      <c r="BF300" s="204">
        <f>IF(N300="snížená",J300,0)</f>
        <v>0</v>
      </c>
      <c r="BG300" s="204">
        <f>IF(N300="zákl. přenesená",J300,0)</f>
        <v>0</v>
      </c>
      <c r="BH300" s="204">
        <f>IF(N300="sníž. přenesená",J300,0)</f>
        <v>0</v>
      </c>
      <c r="BI300" s="204">
        <f>IF(N300="nulová",J300,0)</f>
        <v>0</v>
      </c>
      <c r="BJ300" s="18" t="s">
        <v>83</v>
      </c>
      <c r="BK300" s="204">
        <f>ROUND(I300*H300,2)</f>
        <v>0</v>
      </c>
      <c r="BL300" s="18" t="s">
        <v>485</v>
      </c>
      <c r="BM300" s="203" t="s">
        <v>3111</v>
      </c>
    </row>
    <row r="301" spans="1:65" s="2" customFormat="1" ht="19.5">
      <c r="A301" s="35"/>
      <c r="B301" s="36"/>
      <c r="C301" s="37"/>
      <c r="D301" s="205" t="s">
        <v>159</v>
      </c>
      <c r="E301" s="37"/>
      <c r="F301" s="206" t="s">
        <v>3110</v>
      </c>
      <c r="G301" s="37"/>
      <c r="H301" s="37"/>
      <c r="I301" s="207"/>
      <c r="J301" s="37"/>
      <c r="K301" s="37"/>
      <c r="L301" s="40"/>
      <c r="M301" s="208"/>
      <c r="N301" s="209"/>
      <c r="O301" s="72"/>
      <c r="P301" s="72"/>
      <c r="Q301" s="72"/>
      <c r="R301" s="72"/>
      <c r="S301" s="72"/>
      <c r="T301" s="73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159</v>
      </c>
      <c r="AU301" s="18" t="s">
        <v>85</v>
      </c>
    </row>
    <row r="302" spans="1:65" s="2" customFormat="1" ht="24.2" customHeight="1">
      <c r="A302" s="35"/>
      <c r="B302" s="36"/>
      <c r="C302" s="246" t="s">
        <v>793</v>
      </c>
      <c r="D302" s="246" t="s">
        <v>289</v>
      </c>
      <c r="E302" s="247" t="s">
        <v>3112</v>
      </c>
      <c r="F302" s="248" t="s">
        <v>3113</v>
      </c>
      <c r="G302" s="249" t="s">
        <v>363</v>
      </c>
      <c r="H302" s="250">
        <v>400</v>
      </c>
      <c r="I302" s="251"/>
      <c r="J302" s="252">
        <f>ROUND(I302*H302,2)</f>
        <v>0</v>
      </c>
      <c r="K302" s="248" t="s">
        <v>156</v>
      </c>
      <c r="L302" s="253"/>
      <c r="M302" s="254" t="s">
        <v>1</v>
      </c>
      <c r="N302" s="255" t="s">
        <v>41</v>
      </c>
      <c r="O302" s="72"/>
      <c r="P302" s="201">
        <f>O302*H302</f>
        <v>0</v>
      </c>
      <c r="Q302" s="201">
        <v>5.0000000000000002E-5</v>
      </c>
      <c r="R302" s="201">
        <f>Q302*H302</f>
        <v>0.02</v>
      </c>
      <c r="S302" s="201">
        <v>0</v>
      </c>
      <c r="T302" s="202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3" t="s">
        <v>1930</v>
      </c>
      <c r="AT302" s="203" t="s">
        <v>289</v>
      </c>
      <c r="AU302" s="203" t="s">
        <v>85</v>
      </c>
      <c r="AY302" s="18" t="s">
        <v>150</v>
      </c>
      <c r="BE302" s="204">
        <f>IF(N302="základní",J302,0)</f>
        <v>0</v>
      </c>
      <c r="BF302" s="204">
        <f>IF(N302="snížená",J302,0)</f>
        <v>0</v>
      </c>
      <c r="BG302" s="204">
        <f>IF(N302="zákl. přenesená",J302,0)</f>
        <v>0</v>
      </c>
      <c r="BH302" s="204">
        <f>IF(N302="sníž. přenesená",J302,0)</f>
        <v>0</v>
      </c>
      <c r="BI302" s="204">
        <f>IF(N302="nulová",J302,0)</f>
        <v>0</v>
      </c>
      <c r="BJ302" s="18" t="s">
        <v>83</v>
      </c>
      <c r="BK302" s="204">
        <f>ROUND(I302*H302,2)</f>
        <v>0</v>
      </c>
      <c r="BL302" s="18" t="s">
        <v>485</v>
      </c>
      <c r="BM302" s="203" t="s">
        <v>3114</v>
      </c>
    </row>
    <row r="303" spans="1:65" s="2" customFormat="1" ht="19.5">
      <c r="A303" s="35"/>
      <c r="B303" s="36"/>
      <c r="C303" s="37"/>
      <c r="D303" s="205" t="s">
        <v>159</v>
      </c>
      <c r="E303" s="37"/>
      <c r="F303" s="206" t="s">
        <v>3113</v>
      </c>
      <c r="G303" s="37"/>
      <c r="H303" s="37"/>
      <c r="I303" s="207"/>
      <c r="J303" s="37"/>
      <c r="K303" s="37"/>
      <c r="L303" s="40"/>
      <c r="M303" s="208"/>
      <c r="N303" s="209"/>
      <c r="O303" s="72"/>
      <c r="P303" s="72"/>
      <c r="Q303" s="72"/>
      <c r="R303" s="72"/>
      <c r="S303" s="72"/>
      <c r="T303" s="73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159</v>
      </c>
      <c r="AU303" s="18" t="s">
        <v>85</v>
      </c>
    </row>
    <row r="304" spans="1:65" s="12" customFormat="1" ht="25.9" customHeight="1">
      <c r="B304" s="176"/>
      <c r="C304" s="177"/>
      <c r="D304" s="178" t="s">
        <v>75</v>
      </c>
      <c r="E304" s="179" t="s">
        <v>2002</v>
      </c>
      <c r="F304" s="179" t="s">
        <v>2003</v>
      </c>
      <c r="G304" s="177"/>
      <c r="H304" s="177"/>
      <c r="I304" s="180"/>
      <c r="J304" s="181">
        <f>BK304</f>
        <v>0</v>
      </c>
      <c r="K304" s="177"/>
      <c r="L304" s="182"/>
      <c r="M304" s="183"/>
      <c r="N304" s="184"/>
      <c r="O304" s="184"/>
      <c r="P304" s="185">
        <f>SUM(P305:P310)</f>
        <v>0</v>
      </c>
      <c r="Q304" s="184"/>
      <c r="R304" s="185">
        <f>SUM(R305:R310)</f>
        <v>0</v>
      </c>
      <c r="S304" s="184"/>
      <c r="T304" s="186">
        <f>SUM(T305:T310)</f>
        <v>0</v>
      </c>
      <c r="AR304" s="187" t="s">
        <v>157</v>
      </c>
      <c r="AT304" s="188" t="s">
        <v>75</v>
      </c>
      <c r="AU304" s="188" t="s">
        <v>76</v>
      </c>
      <c r="AY304" s="187" t="s">
        <v>150</v>
      </c>
      <c r="BK304" s="189">
        <f>SUM(BK305:BK310)</f>
        <v>0</v>
      </c>
    </row>
    <row r="305" spans="1:65" s="2" customFormat="1" ht="21.75" customHeight="1">
      <c r="A305" s="35"/>
      <c r="B305" s="36"/>
      <c r="C305" s="192" t="s">
        <v>798</v>
      </c>
      <c r="D305" s="192" t="s">
        <v>152</v>
      </c>
      <c r="E305" s="193" t="s">
        <v>2718</v>
      </c>
      <c r="F305" s="194" t="s">
        <v>2719</v>
      </c>
      <c r="G305" s="195" t="s">
        <v>2007</v>
      </c>
      <c r="H305" s="196">
        <v>140</v>
      </c>
      <c r="I305" s="197"/>
      <c r="J305" s="198">
        <f>ROUND(I305*H305,2)</f>
        <v>0</v>
      </c>
      <c r="K305" s="194" t="s">
        <v>156</v>
      </c>
      <c r="L305" s="40"/>
      <c r="M305" s="199" t="s">
        <v>1</v>
      </c>
      <c r="N305" s="200" t="s">
        <v>41</v>
      </c>
      <c r="O305" s="72"/>
      <c r="P305" s="201">
        <f>O305*H305</f>
        <v>0</v>
      </c>
      <c r="Q305" s="201">
        <v>0</v>
      </c>
      <c r="R305" s="201">
        <f>Q305*H305</f>
        <v>0</v>
      </c>
      <c r="S305" s="201">
        <v>0</v>
      </c>
      <c r="T305" s="202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3" t="s">
        <v>2008</v>
      </c>
      <c r="AT305" s="203" t="s">
        <v>152</v>
      </c>
      <c r="AU305" s="203" t="s">
        <v>83</v>
      </c>
      <c r="AY305" s="18" t="s">
        <v>150</v>
      </c>
      <c r="BE305" s="204">
        <f>IF(N305="základní",J305,0)</f>
        <v>0</v>
      </c>
      <c r="BF305" s="204">
        <f>IF(N305="snížená",J305,0)</f>
        <v>0</v>
      </c>
      <c r="BG305" s="204">
        <f>IF(N305="zákl. přenesená",J305,0)</f>
        <v>0</v>
      </c>
      <c r="BH305" s="204">
        <f>IF(N305="sníž. přenesená",J305,0)</f>
        <v>0</v>
      </c>
      <c r="BI305" s="204">
        <f>IF(N305="nulová",J305,0)</f>
        <v>0</v>
      </c>
      <c r="BJ305" s="18" t="s">
        <v>83</v>
      </c>
      <c r="BK305" s="204">
        <f>ROUND(I305*H305,2)</f>
        <v>0</v>
      </c>
      <c r="BL305" s="18" t="s">
        <v>2008</v>
      </c>
      <c r="BM305" s="203" t="s">
        <v>3115</v>
      </c>
    </row>
    <row r="306" spans="1:65" s="2" customFormat="1" ht="19.5">
      <c r="A306" s="35"/>
      <c r="B306" s="36"/>
      <c r="C306" s="37"/>
      <c r="D306" s="205" t="s">
        <v>159</v>
      </c>
      <c r="E306" s="37"/>
      <c r="F306" s="206" t="s">
        <v>2721</v>
      </c>
      <c r="G306" s="37"/>
      <c r="H306" s="37"/>
      <c r="I306" s="207"/>
      <c r="J306" s="37"/>
      <c r="K306" s="37"/>
      <c r="L306" s="40"/>
      <c r="M306" s="208"/>
      <c r="N306" s="209"/>
      <c r="O306" s="72"/>
      <c r="P306" s="72"/>
      <c r="Q306" s="72"/>
      <c r="R306" s="72"/>
      <c r="S306" s="72"/>
      <c r="T306" s="73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159</v>
      </c>
      <c r="AU306" s="18" t="s">
        <v>83</v>
      </c>
    </row>
    <row r="307" spans="1:65" s="2" customFormat="1" ht="24.2" customHeight="1">
      <c r="A307" s="35"/>
      <c r="B307" s="36"/>
      <c r="C307" s="192" t="s">
        <v>803</v>
      </c>
      <c r="D307" s="192" t="s">
        <v>152</v>
      </c>
      <c r="E307" s="193" t="s">
        <v>3116</v>
      </c>
      <c r="F307" s="194" t="s">
        <v>3117</v>
      </c>
      <c r="G307" s="195" t="s">
        <v>2007</v>
      </c>
      <c r="H307" s="196">
        <v>28</v>
      </c>
      <c r="I307" s="197"/>
      <c r="J307" s="198">
        <f>ROUND(I307*H307,2)</f>
        <v>0</v>
      </c>
      <c r="K307" s="194" t="s">
        <v>156</v>
      </c>
      <c r="L307" s="40"/>
      <c r="M307" s="199" t="s">
        <v>1</v>
      </c>
      <c r="N307" s="200" t="s">
        <v>41</v>
      </c>
      <c r="O307" s="72"/>
      <c r="P307" s="201">
        <f>O307*H307</f>
        <v>0</v>
      </c>
      <c r="Q307" s="201">
        <v>0</v>
      </c>
      <c r="R307" s="201">
        <f>Q307*H307</f>
        <v>0</v>
      </c>
      <c r="S307" s="201">
        <v>0</v>
      </c>
      <c r="T307" s="202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3" t="s">
        <v>2008</v>
      </c>
      <c r="AT307" s="203" t="s">
        <v>152</v>
      </c>
      <c r="AU307" s="203" t="s">
        <v>83</v>
      </c>
      <c r="AY307" s="18" t="s">
        <v>150</v>
      </c>
      <c r="BE307" s="204">
        <f>IF(N307="základní",J307,0)</f>
        <v>0</v>
      </c>
      <c r="BF307" s="204">
        <f>IF(N307="snížená",J307,0)</f>
        <v>0</v>
      </c>
      <c r="BG307" s="204">
        <f>IF(N307="zákl. přenesená",J307,0)</f>
        <v>0</v>
      </c>
      <c r="BH307" s="204">
        <f>IF(N307="sníž. přenesená",J307,0)</f>
        <v>0</v>
      </c>
      <c r="BI307" s="204">
        <f>IF(N307="nulová",J307,0)</f>
        <v>0</v>
      </c>
      <c r="BJ307" s="18" t="s">
        <v>83</v>
      </c>
      <c r="BK307" s="204">
        <f>ROUND(I307*H307,2)</f>
        <v>0</v>
      </c>
      <c r="BL307" s="18" t="s">
        <v>2008</v>
      </c>
      <c r="BM307" s="203" t="s">
        <v>3118</v>
      </c>
    </row>
    <row r="308" spans="1:65" s="2" customFormat="1" ht="19.5">
      <c r="A308" s="35"/>
      <c r="B308" s="36"/>
      <c r="C308" s="37"/>
      <c r="D308" s="205" t="s">
        <v>159</v>
      </c>
      <c r="E308" s="37"/>
      <c r="F308" s="206" t="s">
        <v>3119</v>
      </c>
      <c r="G308" s="37"/>
      <c r="H308" s="37"/>
      <c r="I308" s="207"/>
      <c r="J308" s="37"/>
      <c r="K308" s="37"/>
      <c r="L308" s="40"/>
      <c r="M308" s="208"/>
      <c r="N308" s="209"/>
      <c r="O308" s="72"/>
      <c r="P308" s="72"/>
      <c r="Q308" s="72"/>
      <c r="R308" s="72"/>
      <c r="S308" s="72"/>
      <c r="T308" s="73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159</v>
      </c>
      <c r="AU308" s="18" t="s">
        <v>83</v>
      </c>
    </row>
    <row r="309" spans="1:65" s="2" customFormat="1" ht="16.5" customHeight="1">
      <c r="A309" s="35"/>
      <c r="B309" s="36"/>
      <c r="C309" s="192" t="s">
        <v>807</v>
      </c>
      <c r="D309" s="192" t="s">
        <v>152</v>
      </c>
      <c r="E309" s="193" t="s">
        <v>3120</v>
      </c>
      <c r="F309" s="194" t="s">
        <v>3121</v>
      </c>
      <c r="G309" s="195" t="s">
        <v>2007</v>
      </c>
      <c r="H309" s="196">
        <v>20</v>
      </c>
      <c r="I309" s="197"/>
      <c r="J309" s="198">
        <f>ROUND(I309*H309,2)</f>
        <v>0</v>
      </c>
      <c r="K309" s="194" t="s">
        <v>156</v>
      </c>
      <c r="L309" s="40"/>
      <c r="M309" s="199" t="s">
        <v>1</v>
      </c>
      <c r="N309" s="200" t="s">
        <v>41</v>
      </c>
      <c r="O309" s="72"/>
      <c r="P309" s="201">
        <f>O309*H309</f>
        <v>0</v>
      </c>
      <c r="Q309" s="201">
        <v>0</v>
      </c>
      <c r="R309" s="201">
        <f>Q309*H309</f>
        <v>0</v>
      </c>
      <c r="S309" s="201">
        <v>0</v>
      </c>
      <c r="T309" s="202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3" t="s">
        <v>2008</v>
      </c>
      <c r="AT309" s="203" t="s">
        <v>152</v>
      </c>
      <c r="AU309" s="203" t="s">
        <v>83</v>
      </c>
      <c r="AY309" s="18" t="s">
        <v>150</v>
      </c>
      <c r="BE309" s="204">
        <f>IF(N309="základní",J309,0)</f>
        <v>0</v>
      </c>
      <c r="BF309" s="204">
        <f>IF(N309="snížená",J309,0)</f>
        <v>0</v>
      </c>
      <c r="BG309" s="204">
        <f>IF(N309="zákl. přenesená",J309,0)</f>
        <v>0</v>
      </c>
      <c r="BH309" s="204">
        <f>IF(N309="sníž. přenesená",J309,0)</f>
        <v>0</v>
      </c>
      <c r="BI309" s="204">
        <f>IF(N309="nulová",J309,0)</f>
        <v>0</v>
      </c>
      <c r="BJ309" s="18" t="s">
        <v>83</v>
      </c>
      <c r="BK309" s="204">
        <f>ROUND(I309*H309,2)</f>
        <v>0</v>
      </c>
      <c r="BL309" s="18" t="s">
        <v>2008</v>
      </c>
      <c r="BM309" s="203" t="s">
        <v>3122</v>
      </c>
    </row>
    <row r="310" spans="1:65" s="2" customFormat="1" ht="19.5">
      <c r="A310" s="35"/>
      <c r="B310" s="36"/>
      <c r="C310" s="37"/>
      <c r="D310" s="205" t="s">
        <v>159</v>
      </c>
      <c r="E310" s="37"/>
      <c r="F310" s="206" t="s">
        <v>3123</v>
      </c>
      <c r="G310" s="37"/>
      <c r="H310" s="37"/>
      <c r="I310" s="207"/>
      <c r="J310" s="37"/>
      <c r="K310" s="37"/>
      <c r="L310" s="40"/>
      <c r="M310" s="232"/>
      <c r="N310" s="233"/>
      <c r="O310" s="234"/>
      <c r="P310" s="234"/>
      <c r="Q310" s="234"/>
      <c r="R310" s="234"/>
      <c r="S310" s="234"/>
      <c r="T310" s="235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159</v>
      </c>
      <c r="AU310" s="18" t="s">
        <v>83</v>
      </c>
    </row>
    <row r="311" spans="1:65" s="2" customFormat="1" ht="6.95" customHeight="1">
      <c r="A311" s="35"/>
      <c r="B311" s="55"/>
      <c r="C311" s="56"/>
      <c r="D311" s="56"/>
      <c r="E311" s="56"/>
      <c r="F311" s="56"/>
      <c r="G311" s="56"/>
      <c r="H311" s="56"/>
      <c r="I311" s="56"/>
      <c r="J311" s="56"/>
      <c r="K311" s="56"/>
      <c r="L311" s="40"/>
      <c r="M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</row>
  </sheetData>
  <sheetProtection algorithmName="SHA-512" hashValue="IxA/rMl9QY4gTeKyD9nOK6DhRBYfBEt8VPP3YNrCpYTMxe3+40mLXFyS5YQNCdIUNmSSbxKmLU+X2ZrPlVKwZw==" saltValue="WF2xHFolpqdOlD8FvX5aLicTG4TzIRIsnwcaGubSCUKDVOSqxtZiVoM19+H3OlCDSCn2DZbzybANOAxKNQhc8g==" spinCount="100000" sheet="1" objects="1" scenarios="1" formatColumns="0" formatRows="0" autoFilter="0"/>
  <autoFilter ref="C127:K310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9"/>
  <sheetViews>
    <sheetView showGridLines="0" topLeftCell="A231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8" t="s">
        <v>118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85</v>
      </c>
    </row>
    <row r="4" spans="1:46" s="1" customFormat="1" ht="24.95" customHeight="1">
      <c r="B4" s="21"/>
      <c r="D4" s="118" t="s">
        <v>122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Blansko SEE  oprava</v>
      </c>
      <c r="F7" s="321"/>
      <c r="G7" s="321"/>
      <c r="H7" s="321"/>
      <c r="L7" s="21"/>
    </row>
    <row r="8" spans="1:46" ht="12.75">
      <c r="B8" s="21"/>
      <c r="D8" s="120" t="s">
        <v>123</v>
      </c>
      <c r="L8" s="21"/>
    </row>
    <row r="9" spans="1:46" s="1" customFormat="1" ht="16.5" customHeight="1">
      <c r="B9" s="21"/>
      <c r="E9" s="320" t="s">
        <v>224</v>
      </c>
      <c r="F9" s="280"/>
      <c r="G9" s="280"/>
      <c r="H9" s="280"/>
      <c r="L9" s="21"/>
    </row>
    <row r="10" spans="1:46" s="1" customFormat="1" ht="12" customHeight="1">
      <c r="B10" s="21"/>
      <c r="D10" s="120" t="s">
        <v>125</v>
      </c>
      <c r="L10" s="21"/>
    </row>
    <row r="11" spans="1:46" s="2" customFormat="1" ht="16.5" customHeight="1">
      <c r="A11" s="35"/>
      <c r="B11" s="40"/>
      <c r="C11" s="35"/>
      <c r="D11" s="35"/>
      <c r="E11" s="328" t="s">
        <v>225</v>
      </c>
      <c r="F11" s="322"/>
      <c r="G11" s="322"/>
      <c r="H11" s="322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226</v>
      </c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23" t="s">
        <v>3124</v>
      </c>
      <c r="F13" s="322"/>
      <c r="G13" s="322"/>
      <c r="H13" s="322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20" t="s">
        <v>18</v>
      </c>
      <c r="E15" s="35"/>
      <c r="F15" s="111" t="s">
        <v>1</v>
      </c>
      <c r="G15" s="35"/>
      <c r="H15" s="35"/>
      <c r="I15" s="120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20</v>
      </c>
      <c r="E16" s="35"/>
      <c r="F16" s="111" t="s">
        <v>21</v>
      </c>
      <c r="G16" s="35"/>
      <c r="H16" s="35"/>
      <c r="I16" s="120" t="s">
        <v>22</v>
      </c>
      <c r="J16" s="121" t="str">
        <f>'Rekapitulace stavby'!AN8</f>
        <v>31. 5. 2022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0" t="s">
        <v>24</v>
      </c>
      <c r="E18" s="35"/>
      <c r="F18" s="35"/>
      <c r="G18" s="35"/>
      <c r="H18" s="35"/>
      <c r="I18" s="120" t="s">
        <v>25</v>
      </c>
      <c r="J18" s="111" t="s">
        <v>26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1" t="s">
        <v>27</v>
      </c>
      <c r="F19" s="35"/>
      <c r="G19" s="35"/>
      <c r="H19" s="35"/>
      <c r="I19" s="120" t="s">
        <v>28</v>
      </c>
      <c r="J19" s="111" t="s">
        <v>29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0" t="s">
        <v>30</v>
      </c>
      <c r="E21" s="35"/>
      <c r="F21" s="35"/>
      <c r="G21" s="35"/>
      <c r="H21" s="35"/>
      <c r="I21" s="120" t="s">
        <v>25</v>
      </c>
      <c r="J21" s="31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24" t="str">
        <f>'Rekapitulace stavby'!E14</f>
        <v>Vyplň údaj</v>
      </c>
      <c r="F22" s="325"/>
      <c r="G22" s="325"/>
      <c r="H22" s="325"/>
      <c r="I22" s="120" t="s">
        <v>28</v>
      </c>
      <c r="J22" s="31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0" t="s">
        <v>32</v>
      </c>
      <c r="E24" s="35"/>
      <c r="F24" s="35"/>
      <c r="G24" s="35"/>
      <c r="H24" s="35"/>
      <c r="I24" s="120" t="s">
        <v>25</v>
      </c>
      <c r="J24" s="111" t="str">
        <f>IF('Rekapitulace stavby'!AN16="","",'Rekapitulace stavby'!AN16)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1" t="str">
        <f>IF('Rekapitulace stavby'!E17="","",'Rekapitulace stavby'!E17)</f>
        <v xml:space="preserve"> </v>
      </c>
      <c r="F25" s="35"/>
      <c r="G25" s="35"/>
      <c r="H25" s="35"/>
      <c r="I25" s="120" t="s">
        <v>28</v>
      </c>
      <c r="J25" s="111" t="str">
        <f>IF('Rekapitulace stavby'!AN17="","",'Rekapitulace stavby'!AN17)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0" t="s">
        <v>34</v>
      </c>
      <c r="E27" s="35"/>
      <c r="F27" s="35"/>
      <c r="G27" s="35"/>
      <c r="H27" s="35"/>
      <c r="I27" s="120" t="s">
        <v>25</v>
      </c>
      <c r="J27" s="111" t="str">
        <f>IF('Rekapitulace stavby'!AN19="","",'Rekapitulace stavby'!AN19)</f>
        <v/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1" t="str">
        <f>IF('Rekapitulace stavby'!E20="","",'Rekapitulace stavby'!E20)</f>
        <v xml:space="preserve"> </v>
      </c>
      <c r="F28" s="35"/>
      <c r="G28" s="35"/>
      <c r="H28" s="35"/>
      <c r="I28" s="120" t="s">
        <v>28</v>
      </c>
      <c r="J28" s="111" t="str">
        <f>IF('Rekapitulace stavby'!AN20="","",'Rekapitulace stavby'!AN20)</f>
        <v/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2"/>
      <c r="B31" s="123"/>
      <c r="C31" s="122"/>
      <c r="D31" s="122"/>
      <c r="E31" s="326" t="s">
        <v>1</v>
      </c>
      <c r="F31" s="326"/>
      <c r="G31" s="326"/>
      <c r="H31" s="326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6" t="s">
        <v>36</v>
      </c>
      <c r="E34" s="35"/>
      <c r="F34" s="35"/>
      <c r="G34" s="35"/>
      <c r="H34" s="35"/>
      <c r="I34" s="35"/>
      <c r="J34" s="127">
        <f>ROUND(J129,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5"/>
      <c r="E35" s="125"/>
      <c r="F35" s="125"/>
      <c r="G35" s="125"/>
      <c r="H35" s="125"/>
      <c r="I35" s="125"/>
      <c r="J35" s="125"/>
      <c r="K35" s="12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8" t="s">
        <v>38</v>
      </c>
      <c r="G36" s="35"/>
      <c r="H36" s="35"/>
      <c r="I36" s="128" t="s">
        <v>37</v>
      </c>
      <c r="J36" s="128" t="s">
        <v>39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9" t="s">
        <v>40</v>
      </c>
      <c r="E37" s="120" t="s">
        <v>41</v>
      </c>
      <c r="F37" s="130">
        <f>ROUND((SUM(BE129:BE268)),  2)</f>
        <v>0</v>
      </c>
      <c r="G37" s="35"/>
      <c r="H37" s="35"/>
      <c r="I37" s="131">
        <v>0.21</v>
      </c>
      <c r="J37" s="130">
        <f>ROUND(((SUM(BE129:BE268))*I37),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0" t="s">
        <v>42</v>
      </c>
      <c r="F38" s="130">
        <f>ROUND((SUM(BF129:BF268)),  2)</f>
        <v>0</v>
      </c>
      <c r="G38" s="35"/>
      <c r="H38" s="35"/>
      <c r="I38" s="131">
        <v>0.15</v>
      </c>
      <c r="J38" s="130">
        <f>ROUND(((SUM(BF129:BF268))*I38),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43</v>
      </c>
      <c r="F39" s="130">
        <f>ROUND((SUM(BG129:BG268)),  2)</f>
        <v>0</v>
      </c>
      <c r="G39" s="35"/>
      <c r="H39" s="35"/>
      <c r="I39" s="131">
        <v>0.21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20" t="s">
        <v>44</v>
      </c>
      <c r="F40" s="130">
        <f>ROUND((SUM(BH129:BH268)),  2)</f>
        <v>0</v>
      </c>
      <c r="G40" s="35"/>
      <c r="H40" s="35"/>
      <c r="I40" s="131">
        <v>0.15</v>
      </c>
      <c r="J40" s="130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0" t="s">
        <v>45</v>
      </c>
      <c r="F41" s="130">
        <f>ROUND((SUM(BI129:BI268)),  2)</f>
        <v>0</v>
      </c>
      <c r="G41" s="35"/>
      <c r="H41" s="35"/>
      <c r="I41" s="131">
        <v>0</v>
      </c>
      <c r="J41" s="130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2"/>
      <c r="D43" s="133" t="s">
        <v>46</v>
      </c>
      <c r="E43" s="134"/>
      <c r="F43" s="134"/>
      <c r="G43" s="135" t="s">
        <v>47</v>
      </c>
      <c r="H43" s="136" t="s">
        <v>48</v>
      </c>
      <c r="I43" s="134"/>
      <c r="J43" s="137">
        <f>SUM(J34:J41)</f>
        <v>0</v>
      </c>
      <c r="K43" s="138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18" t="str">
        <f>E7</f>
        <v>Blansko SEE  oprava</v>
      </c>
      <c r="F85" s="319"/>
      <c r="G85" s="319"/>
      <c r="H85" s="319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18" t="s">
        <v>224</v>
      </c>
      <c r="F87" s="304"/>
      <c r="G87" s="304"/>
      <c r="H87" s="304"/>
      <c r="I87" s="23"/>
      <c r="J87" s="23"/>
      <c r="K87" s="23"/>
      <c r="L87" s="21"/>
    </row>
    <row r="88" spans="1:31" s="1" customFormat="1" ht="12" customHeight="1">
      <c r="B88" s="22"/>
      <c r="C88" s="30" t="s">
        <v>125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27" t="s">
        <v>225</v>
      </c>
      <c r="F89" s="317"/>
      <c r="G89" s="317"/>
      <c r="H89" s="317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226</v>
      </c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312" t="str">
        <f>E13</f>
        <v>08 - Elektro - slaboproud</v>
      </c>
      <c r="F91" s="317"/>
      <c r="G91" s="317"/>
      <c r="H91" s="317"/>
      <c r="I91" s="37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 xml:space="preserve"> </v>
      </c>
      <c r="G93" s="37"/>
      <c r="H93" s="37"/>
      <c r="I93" s="30" t="s">
        <v>22</v>
      </c>
      <c r="J93" s="67" t="str">
        <f>IF(J16="","",J16)</f>
        <v>31. 5. 2022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>Správa železnic, státní organizace</v>
      </c>
      <c r="G95" s="37"/>
      <c r="H95" s="37"/>
      <c r="I95" s="30" t="s">
        <v>32</v>
      </c>
      <c r="J95" s="33" t="str">
        <f>E25</f>
        <v xml:space="preserve"> 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30</v>
      </c>
      <c r="D96" s="37"/>
      <c r="E96" s="37"/>
      <c r="F96" s="28" t="str">
        <f>IF(E22="","",E22)</f>
        <v>Vyplň údaj</v>
      </c>
      <c r="G96" s="37"/>
      <c r="H96" s="37"/>
      <c r="I96" s="30" t="s">
        <v>34</v>
      </c>
      <c r="J96" s="33" t="str">
        <f>E28</f>
        <v xml:space="preserve"> 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0" t="s">
        <v>128</v>
      </c>
      <c r="D98" s="151"/>
      <c r="E98" s="151"/>
      <c r="F98" s="151"/>
      <c r="G98" s="151"/>
      <c r="H98" s="151"/>
      <c r="I98" s="151"/>
      <c r="J98" s="152" t="s">
        <v>129</v>
      </c>
      <c r="K98" s="151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3" t="s">
        <v>130</v>
      </c>
      <c r="D100" s="37"/>
      <c r="E100" s="37"/>
      <c r="F100" s="37"/>
      <c r="G100" s="37"/>
      <c r="H100" s="37"/>
      <c r="I100" s="37"/>
      <c r="J100" s="85">
        <f>J129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131</v>
      </c>
    </row>
    <row r="101" spans="1:47" s="9" customFormat="1" ht="24.95" customHeight="1">
      <c r="B101" s="154"/>
      <c r="C101" s="155"/>
      <c r="D101" s="156" t="s">
        <v>238</v>
      </c>
      <c r="E101" s="157"/>
      <c r="F101" s="157"/>
      <c r="G101" s="157"/>
      <c r="H101" s="157"/>
      <c r="I101" s="157"/>
      <c r="J101" s="158">
        <f>J130</f>
        <v>0</v>
      </c>
      <c r="K101" s="155"/>
      <c r="L101" s="159"/>
    </row>
    <row r="102" spans="1:47" s="10" customFormat="1" ht="19.899999999999999" customHeight="1">
      <c r="B102" s="160"/>
      <c r="C102" s="105"/>
      <c r="D102" s="161" t="s">
        <v>2728</v>
      </c>
      <c r="E102" s="162"/>
      <c r="F102" s="162"/>
      <c r="G102" s="162"/>
      <c r="H102" s="162"/>
      <c r="I102" s="162"/>
      <c r="J102" s="163">
        <f>J131</f>
        <v>0</v>
      </c>
      <c r="K102" s="105"/>
      <c r="L102" s="164"/>
    </row>
    <row r="103" spans="1:47" s="9" customFormat="1" ht="24.95" customHeight="1">
      <c r="B103" s="154"/>
      <c r="C103" s="155"/>
      <c r="D103" s="156" t="s">
        <v>253</v>
      </c>
      <c r="E103" s="157"/>
      <c r="F103" s="157"/>
      <c r="G103" s="157"/>
      <c r="H103" s="157"/>
      <c r="I103" s="157"/>
      <c r="J103" s="158">
        <f>J220</f>
        <v>0</v>
      </c>
      <c r="K103" s="155"/>
      <c r="L103" s="159"/>
    </row>
    <row r="104" spans="1:47" s="10" customFormat="1" ht="19.899999999999999" customHeight="1">
      <c r="B104" s="160"/>
      <c r="C104" s="105"/>
      <c r="D104" s="161" t="s">
        <v>2842</v>
      </c>
      <c r="E104" s="162"/>
      <c r="F104" s="162"/>
      <c r="G104" s="162"/>
      <c r="H104" s="162"/>
      <c r="I104" s="162"/>
      <c r="J104" s="163">
        <f>J221</f>
        <v>0</v>
      </c>
      <c r="K104" s="105"/>
      <c r="L104" s="164"/>
    </row>
    <row r="105" spans="1:47" s="9" customFormat="1" ht="24.95" customHeight="1">
      <c r="B105" s="154"/>
      <c r="C105" s="155"/>
      <c r="D105" s="156" t="s">
        <v>197</v>
      </c>
      <c r="E105" s="157"/>
      <c r="F105" s="157"/>
      <c r="G105" s="157"/>
      <c r="H105" s="157"/>
      <c r="I105" s="157"/>
      <c r="J105" s="158">
        <f>J266</f>
        <v>0</v>
      </c>
      <c r="K105" s="155"/>
      <c r="L105" s="159"/>
    </row>
    <row r="106" spans="1:47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6.95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47" s="2" customFormat="1" ht="6.95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24.95" customHeight="1">
      <c r="A112" s="35"/>
      <c r="B112" s="36"/>
      <c r="C112" s="24" t="s">
        <v>135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31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16.5" customHeight="1">
      <c r="A115" s="35"/>
      <c r="B115" s="36"/>
      <c r="C115" s="37"/>
      <c r="D115" s="37"/>
      <c r="E115" s="318" t="str">
        <f>E7</f>
        <v>Blansko SEE  oprava</v>
      </c>
      <c r="F115" s="319"/>
      <c r="G115" s="319"/>
      <c r="H115" s="319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1" customFormat="1" ht="12" customHeight="1">
      <c r="B116" s="22"/>
      <c r="C116" s="30" t="s">
        <v>123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pans="1:31" s="1" customFormat="1" ht="16.5" customHeight="1">
      <c r="B117" s="22"/>
      <c r="C117" s="23"/>
      <c r="D117" s="23"/>
      <c r="E117" s="318" t="s">
        <v>224</v>
      </c>
      <c r="F117" s="304"/>
      <c r="G117" s="304"/>
      <c r="H117" s="304"/>
      <c r="I117" s="23"/>
      <c r="J117" s="23"/>
      <c r="K117" s="23"/>
      <c r="L117" s="21"/>
    </row>
    <row r="118" spans="1:31" s="1" customFormat="1" ht="12" customHeight="1">
      <c r="B118" s="22"/>
      <c r="C118" s="30" t="s">
        <v>125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pans="1:31" s="2" customFormat="1" ht="16.5" customHeight="1">
      <c r="A119" s="35"/>
      <c r="B119" s="36"/>
      <c r="C119" s="37"/>
      <c r="D119" s="37"/>
      <c r="E119" s="327" t="s">
        <v>225</v>
      </c>
      <c r="F119" s="317"/>
      <c r="G119" s="317"/>
      <c r="H119" s="31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226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312" t="str">
        <f>E13</f>
        <v>08 - Elektro - slaboproud</v>
      </c>
      <c r="F121" s="317"/>
      <c r="G121" s="317"/>
      <c r="H121" s="31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20</v>
      </c>
      <c r="D123" s="37"/>
      <c r="E123" s="37"/>
      <c r="F123" s="28" t="str">
        <f>F16</f>
        <v xml:space="preserve"> </v>
      </c>
      <c r="G123" s="37"/>
      <c r="H123" s="37"/>
      <c r="I123" s="30" t="s">
        <v>22</v>
      </c>
      <c r="J123" s="67" t="str">
        <f>IF(J16="","",J16)</f>
        <v>31. 5. 2022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" customHeight="1">
      <c r="A125" s="35"/>
      <c r="B125" s="36"/>
      <c r="C125" s="30" t="s">
        <v>24</v>
      </c>
      <c r="D125" s="37"/>
      <c r="E125" s="37"/>
      <c r="F125" s="28" t="str">
        <f>E19</f>
        <v>Správa železnic, státní organizace</v>
      </c>
      <c r="G125" s="37"/>
      <c r="H125" s="37"/>
      <c r="I125" s="30" t="s">
        <v>32</v>
      </c>
      <c r="J125" s="33" t="str">
        <f>E25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30</v>
      </c>
      <c r="D126" s="37"/>
      <c r="E126" s="37"/>
      <c r="F126" s="28" t="str">
        <f>IF(E22="","",E22)</f>
        <v>Vyplň údaj</v>
      </c>
      <c r="G126" s="37"/>
      <c r="H126" s="37"/>
      <c r="I126" s="30" t="s">
        <v>34</v>
      </c>
      <c r="J126" s="33" t="str">
        <f>E28</f>
        <v xml:space="preserve"> 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25" customHeight="1">
      <c r="A128" s="165"/>
      <c r="B128" s="166"/>
      <c r="C128" s="167" t="s">
        <v>136</v>
      </c>
      <c r="D128" s="168" t="s">
        <v>61</v>
      </c>
      <c r="E128" s="168" t="s">
        <v>57</v>
      </c>
      <c r="F128" s="168" t="s">
        <v>58</v>
      </c>
      <c r="G128" s="168" t="s">
        <v>137</v>
      </c>
      <c r="H128" s="168" t="s">
        <v>138</v>
      </c>
      <c r="I128" s="168" t="s">
        <v>139</v>
      </c>
      <c r="J128" s="168" t="s">
        <v>129</v>
      </c>
      <c r="K128" s="169" t="s">
        <v>140</v>
      </c>
      <c r="L128" s="170"/>
      <c r="M128" s="76" t="s">
        <v>1</v>
      </c>
      <c r="N128" s="77" t="s">
        <v>40</v>
      </c>
      <c r="O128" s="77" t="s">
        <v>141</v>
      </c>
      <c r="P128" s="77" t="s">
        <v>142</v>
      </c>
      <c r="Q128" s="77" t="s">
        <v>143</v>
      </c>
      <c r="R128" s="77" t="s">
        <v>144</v>
      </c>
      <c r="S128" s="77" t="s">
        <v>145</v>
      </c>
      <c r="T128" s="78" t="s">
        <v>146</v>
      </c>
      <c r="U128" s="165"/>
      <c r="V128" s="165"/>
      <c r="W128" s="165"/>
      <c r="X128" s="165"/>
      <c r="Y128" s="165"/>
      <c r="Z128" s="165"/>
      <c r="AA128" s="165"/>
      <c r="AB128" s="165"/>
      <c r="AC128" s="165"/>
      <c r="AD128" s="165"/>
      <c r="AE128" s="165"/>
    </row>
    <row r="129" spans="1:65" s="2" customFormat="1" ht="22.9" customHeight="1">
      <c r="A129" s="35"/>
      <c r="B129" s="36"/>
      <c r="C129" s="83" t="s">
        <v>147</v>
      </c>
      <c r="D129" s="37"/>
      <c r="E129" s="37"/>
      <c r="F129" s="37"/>
      <c r="G129" s="37"/>
      <c r="H129" s="37"/>
      <c r="I129" s="37"/>
      <c r="J129" s="171">
        <f>BK129</f>
        <v>0</v>
      </c>
      <c r="K129" s="37"/>
      <c r="L129" s="40"/>
      <c r="M129" s="79"/>
      <c r="N129" s="172"/>
      <c r="O129" s="80"/>
      <c r="P129" s="173">
        <f>P130+P220+P266</f>
        <v>0</v>
      </c>
      <c r="Q129" s="80"/>
      <c r="R129" s="173">
        <f>R130+R220+R266</f>
        <v>0.10805999999999999</v>
      </c>
      <c r="S129" s="80"/>
      <c r="T129" s="174">
        <f>T130+T220+T266</f>
        <v>8.9999999999999998E-4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75</v>
      </c>
      <c r="AU129" s="18" t="s">
        <v>131</v>
      </c>
      <c r="BK129" s="175">
        <f>BK130+BK220+BK266</f>
        <v>0</v>
      </c>
    </row>
    <row r="130" spans="1:65" s="12" customFormat="1" ht="25.9" customHeight="1">
      <c r="B130" s="176"/>
      <c r="C130" s="177"/>
      <c r="D130" s="178" t="s">
        <v>75</v>
      </c>
      <c r="E130" s="179" t="s">
        <v>789</v>
      </c>
      <c r="F130" s="179" t="s">
        <v>790</v>
      </c>
      <c r="G130" s="177"/>
      <c r="H130" s="177"/>
      <c r="I130" s="180"/>
      <c r="J130" s="181">
        <f>BK130</f>
        <v>0</v>
      </c>
      <c r="K130" s="177"/>
      <c r="L130" s="182"/>
      <c r="M130" s="183"/>
      <c r="N130" s="184"/>
      <c r="O130" s="184"/>
      <c r="P130" s="185">
        <f>P131</f>
        <v>0</v>
      </c>
      <c r="Q130" s="184"/>
      <c r="R130" s="185">
        <f>R131</f>
        <v>2.16E-3</v>
      </c>
      <c r="S130" s="184"/>
      <c r="T130" s="186">
        <f>T131</f>
        <v>8.9999999999999998E-4</v>
      </c>
      <c r="AR130" s="187" t="s">
        <v>85</v>
      </c>
      <c r="AT130" s="188" t="s">
        <v>75</v>
      </c>
      <c r="AU130" s="188" t="s">
        <v>76</v>
      </c>
      <c r="AY130" s="187" t="s">
        <v>150</v>
      </c>
      <c r="BK130" s="189">
        <f>BK131</f>
        <v>0</v>
      </c>
    </row>
    <row r="131" spans="1:65" s="12" customFormat="1" ht="22.9" customHeight="1">
      <c r="B131" s="176"/>
      <c r="C131" s="177"/>
      <c r="D131" s="178" t="s">
        <v>75</v>
      </c>
      <c r="E131" s="190" t="s">
        <v>2749</v>
      </c>
      <c r="F131" s="190" t="s">
        <v>2750</v>
      </c>
      <c r="G131" s="177"/>
      <c r="H131" s="177"/>
      <c r="I131" s="180"/>
      <c r="J131" s="191">
        <f>BK131</f>
        <v>0</v>
      </c>
      <c r="K131" s="177"/>
      <c r="L131" s="182"/>
      <c r="M131" s="183"/>
      <c r="N131" s="184"/>
      <c r="O131" s="184"/>
      <c r="P131" s="185">
        <f>SUM(P132:P219)</f>
        <v>0</v>
      </c>
      <c r="Q131" s="184"/>
      <c r="R131" s="185">
        <f>SUM(R132:R219)</f>
        <v>2.16E-3</v>
      </c>
      <c r="S131" s="184"/>
      <c r="T131" s="186">
        <f>SUM(T132:T219)</f>
        <v>8.9999999999999998E-4</v>
      </c>
      <c r="AR131" s="187" t="s">
        <v>85</v>
      </c>
      <c r="AT131" s="188" t="s">
        <v>75</v>
      </c>
      <c r="AU131" s="188" t="s">
        <v>83</v>
      </c>
      <c r="AY131" s="187" t="s">
        <v>150</v>
      </c>
      <c r="BK131" s="189">
        <f>SUM(BK132:BK219)</f>
        <v>0</v>
      </c>
    </row>
    <row r="132" spans="1:65" s="2" customFormat="1" ht="24.2" customHeight="1">
      <c r="A132" s="35"/>
      <c r="B132" s="36"/>
      <c r="C132" s="192" t="s">
        <v>83</v>
      </c>
      <c r="D132" s="192" t="s">
        <v>152</v>
      </c>
      <c r="E132" s="193" t="s">
        <v>3125</v>
      </c>
      <c r="F132" s="194" t="s">
        <v>3126</v>
      </c>
      <c r="G132" s="195" t="s">
        <v>363</v>
      </c>
      <c r="H132" s="196">
        <v>400</v>
      </c>
      <c r="I132" s="197"/>
      <c r="J132" s="198">
        <f>ROUND(I132*H132,2)</f>
        <v>0</v>
      </c>
      <c r="K132" s="194" t="s">
        <v>321</v>
      </c>
      <c r="L132" s="40"/>
      <c r="M132" s="199" t="s">
        <v>1</v>
      </c>
      <c r="N132" s="200" t="s">
        <v>41</v>
      </c>
      <c r="O132" s="72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3" t="s">
        <v>350</v>
      </c>
      <c r="AT132" s="203" t="s">
        <v>152</v>
      </c>
      <c r="AU132" s="203" t="s">
        <v>85</v>
      </c>
      <c r="AY132" s="18" t="s">
        <v>150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8" t="s">
        <v>83</v>
      </c>
      <c r="BK132" s="204">
        <f>ROUND(I132*H132,2)</f>
        <v>0</v>
      </c>
      <c r="BL132" s="18" t="s">
        <v>350</v>
      </c>
      <c r="BM132" s="203" t="s">
        <v>3127</v>
      </c>
    </row>
    <row r="133" spans="1:65" s="2" customFormat="1" ht="19.5">
      <c r="A133" s="35"/>
      <c r="B133" s="36"/>
      <c r="C133" s="37"/>
      <c r="D133" s="205" t="s">
        <v>159</v>
      </c>
      <c r="E133" s="37"/>
      <c r="F133" s="206" t="s">
        <v>3128</v>
      </c>
      <c r="G133" s="37"/>
      <c r="H133" s="37"/>
      <c r="I133" s="207"/>
      <c r="J133" s="37"/>
      <c r="K133" s="37"/>
      <c r="L133" s="40"/>
      <c r="M133" s="208"/>
      <c r="N133" s="209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159</v>
      </c>
      <c r="AU133" s="18" t="s">
        <v>85</v>
      </c>
    </row>
    <row r="134" spans="1:65" s="2" customFormat="1" ht="24.2" customHeight="1">
      <c r="A134" s="35"/>
      <c r="B134" s="36"/>
      <c r="C134" s="192" t="s">
        <v>85</v>
      </c>
      <c r="D134" s="192" t="s">
        <v>152</v>
      </c>
      <c r="E134" s="193" t="s">
        <v>3129</v>
      </c>
      <c r="F134" s="194" t="s">
        <v>3130</v>
      </c>
      <c r="G134" s="195" t="s">
        <v>490</v>
      </c>
      <c r="H134" s="196">
        <v>1</v>
      </c>
      <c r="I134" s="197"/>
      <c r="J134" s="198">
        <f>ROUND(I134*H134,2)</f>
        <v>0</v>
      </c>
      <c r="K134" s="194" t="s">
        <v>156</v>
      </c>
      <c r="L134" s="40"/>
      <c r="M134" s="199" t="s">
        <v>1</v>
      </c>
      <c r="N134" s="200" t="s">
        <v>41</v>
      </c>
      <c r="O134" s="72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3" t="s">
        <v>350</v>
      </c>
      <c r="AT134" s="203" t="s">
        <v>152</v>
      </c>
      <c r="AU134" s="203" t="s">
        <v>85</v>
      </c>
      <c r="AY134" s="18" t="s">
        <v>150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8" t="s">
        <v>83</v>
      </c>
      <c r="BK134" s="204">
        <f>ROUND(I134*H134,2)</f>
        <v>0</v>
      </c>
      <c r="BL134" s="18" t="s">
        <v>350</v>
      </c>
      <c r="BM134" s="203" t="s">
        <v>3131</v>
      </c>
    </row>
    <row r="135" spans="1:65" s="2" customFormat="1" ht="19.5">
      <c r="A135" s="35"/>
      <c r="B135" s="36"/>
      <c r="C135" s="37"/>
      <c r="D135" s="205" t="s">
        <v>159</v>
      </c>
      <c r="E135" s="37"/>
      <c r="F135" s="206" t="s">
        <v>3132</v>
      </c>
      <c r="G135" s="37"/>
      <c r="H135" s="37"/>
      <c r="I135" s="207"/>
      <c r="J135" s="37"/>
      <c r="K135" s="37"/>
      <c r="L135" s="40"/>
      <c r="M135" s="208"/>
      <c r="N135" s="209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159</v>
      </c>
      <c r="AU135" s="18" t="s">
        <v>85</v>
      </c>
    </row>
    <row r="136" spans="1:65" s="2" customFormat="1" ht="16.5" customHeight="1">
      <c r="A136" s="35"/>
      <c r="B136" s="36"/>
      <c r="C136" s="192" t="s">
        <v>102</v>
      </c>
      <c r="D136" s="192" t="s">
        <v>152</v>
      </c>
      <c r="E136" s="193" t="s">
        <v>3133</v>
      </c>
      <c r="F136" s="194" t="s">
        <v>3134</v>
      </c>
      <c r="G136" s="195" t="s">
        <v>490</v>
      </c>
      <c r="H136" s="196">
        <v>1</v>
      </c>
      <c r="I136" s="197"/>
      <c r="J136" s="198">
        <f>ROUND(I136*H136,2)</f>
        <v>0</v>
      </c>
      <c r="K136" s="194" t="s">
        <v>156</v>
      </c>
      <c r="L136" s="40"/>
      <c r="M136" s="199" t="s">
        <v>1</v>
      </c>
      <c r="N136" s="200" t="s">
        <v>41</v>
      </c>
      <c r="O136" s="72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3" t="s">
        <v>350</v>
      </c>
      <c r="AT136" s="203" t="s">
        <v>152</v>
      </c>
      <c r="AU136" s="203" t="s">
        <v>85</v>
      </c>
      <c r="AY136" s="18" t="s">
        <v>150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8" t="s">
        <v>83</v>
      </c>
      <c r="BK136" s="204">
        <f>ROUND(I136*H136,2)</f>
        <v>0</v>
      </c>
      <c r="BL136" s="18" t="s">
        <v>350</v>
      </c>
      <c r="BM136" s="203" t="s">
        <v>3135</v>
      </c>
    </row>
    <row r="137" spans="1:65" s="2" customFormat="1" ht="19.5">
      <c r="A137" s="35"/>
      <c r="B137" s="36"/>
      <c r="C137" s="37"/>
      <c r="D137" s="205" t="s">
        <v>159</v>
      </c>
      <c r="E137" s="37"/>
      <c r="F137" s="206" t="s">
        <v>3136</v>
      </c>
      <c r="G137" s="37"/>
      <c r="H137" s="37"/>
      <c r="I137" s="207"/>
      <c r="J137" s="37"/>
      <c r="K137" s="37"/>
      <c r="L137" s="40"/>
      <c r="M137" s="208"/>
      <c r="N137" s="209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159</v>
      </c>
      <c r="AU137" s="18" t="s">
        <v>85</v>
      </c>
    </row>
    <row r="138" spans="1:65" s="2" customFormat="1" ht="16.5" customHeight="1">
      <c r="A138" s="35"/>
      <c r="B138" s="36"/>
      <c r="C138" s="192" t="s">
        <v>157</v>
      </c>
      <c r="D138" s="192" t="s">
        <v>152</v>
      </c>
      <c r="E138" s="193" t="s">
        <v>3137</v>
      </c>
      <c r="F138" s="194" t="s">
        <v>3138</v>
      </c>
      <c r="G138" s="195" t="s">
        <v>490</v>
      </c>
      <c r="H138" s="196">
        <v>2</v>
      </c>
      <c r="I138" s="197"/>
      <c r="J138" s="198">
        <f>ROUND(I138*H138,2)</f>
        <v>0</v>
      </c>
      <c r="K138" s="194" t="s">
        <v>156</v>
      </c>
      <c r="L138" s="40"/>
      <c r="M138" s="199" t="s">
        <v>1</v>
      </c>
      <c r="N138" s="200" t="s">
        <v>41</v>
      </c>
      <c r="O138" s="72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3" t="s">
        <v>350</v>
      </c>
      <c r="AT138" s="203" t="s">
        <v>152</v>
      </c>
      <c r="AU138" s="203" t="s">
        <v>85</v>
      </c>
      <c r="AY138" s="18" t="s">
        <v>150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8" t="s">
        <v>83</v>
      </c>
      <c r="BK138" s="204">
        <f>ROUND(I138*H138,2)</f>
        <v>0</v>
      </c>
      <c r="BL138" s="18" t="s">
        <v>350</v>
      </c>
      <c r="BM138" s="203" t="s">
        <v>3139</v>
      </c>
    </row>
    <row r="139" spans="1:65" s="2" customFormat="1" ht="19.5">
      <c r="A139" s="35"/>
      <c r="B139" s="36"/>
      <c r="C139" s="37"/>
      <c r="D139" s="205" t="s">
        <v>159</v>
      </c>
      <c r="E139" s="37"/>
      <c r="F139" s="206" t="s">
        <v>3140</v>
      </c>
      <c r="G139" s="37"/>
      <c r="H139" s="37"/>
      <c r="I139" s="207"/>
      <c r="J139" s="37"/>
      <c r="K139" s="37"/>
      <c r="L139" s="40"/>
      <c r="M139" s="208"/>
      <c r="N139" s="209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159</v>
      </c>
      <c r="AU139" s="18" t="s">
        <v>85</v>
      </c>
    </row>
    <row r="140" spans="1:65" s="2" customFormat="1" ht="16.5" customHeight="1">
      <c r="A140" s="35"/>
      <c r="B140" s="36"/>
      <c r="C140" s="192" t="s">
        <v>185</v>
      </c>
      <c r="D140" s="192" t="s">
        <v>152</v>
      </c>
      <c r="E140" s="193" t="s">
        <v>3141</v>
      </c>
      <c r="F140" s="194" t="s">
        <v>3142</v>
      </c>
      <c r="G140" s="195" t="s">
        <v>490</v>
      </c>
      <c r="H140" s="196">
        <v>17</v>
      </c>
      <c r="I140" s="197"/>
      <c r="J140" s="198">
        <f>ROUND(I140*H140,2)</f>
        <v>0</v>
      </c>
      <c r="K140" s="194" t="s">
        <v>156</v>
      </c>
      <c r="L140" s="40"/>
      <c r="M140" s="199" t="s">
        <v>1</v>
      </c>
      <c r="N140" s="200" t="s">
        <v>41</v>
      </c>
      <c r="O140" s="72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3" t="s">
        <v>350</v>
      </c>
      <c r="AT140" s="203" t="s">
        <v>152</v>
      </c>
      <c r="AU140" s="203" t="s">
        <v>85</v>
      </c>
      <c r="AY140" s="18" t="s">
        <v>150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8" t="s">
        <v>83</v>
      </c>
      <c r="BK140" s="204">
        <f>ROUND(I140*H140,2)</f>
        <v>0</v>
      </c>
      <c r="BL140" s="18" t="s">
        <v>350</v>
      </c>
      <c r="BM140" s="203" t="s">
        <v>3143</v>
      </c>
    </row>
    <row r="141" spans="1:65" s="2" customFormat="1" ht="19.5">
      <c r="A141" s="35"/>
      <c r="B141" s="36"/>
      <c r="C141" s="37"/>
      <c r="D141" s="205" t="s">
        <v>159</v>
      </c>
      <c r="E141" s="37"/>
      <c r="F141" s="206" t="s">
        <v>3144</v>
      </c>
      <c r="G141" s="37"/>
      <c r="H141" s="37"/>
      <c r="I141" s="207"/>
      <c r="J141" s="37"/>
      <c r="K141" s="37"/>
      <c r="L141" s="40"/>
      <c r="M141" s="208"/>
      <c r="N141" s="209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159</v>
      </c>
      <c r="AU141" s="18" t="s">
        <v>85</v>
      </c>
    </row>
    <row r="142" spans="1:65" s="2" customFormat="1" ht="21.75" customHeight="1">
      <c r="A142" s="35"/>
      <c r="B142" s="36"/>
      <c r="C142" s="192" t="s">
        <v>191</v>
      </c>
      <c r="D142" s="192" t="s">
        <v>152</v>
      </c>
      <c r="E142" s="193" t="s">
        <v>3145</v>
      </c>
      <c r="F142" s="194" t="s">
        <v>3146</v>
      </c>
      <c r="G142" s="195" t="s">
        <v>490</v>
      </c>
      <c r="H142" s="196">
        <v>36</v>
      </c>
      <c r="I142" s="197"/>
      <c r="J142" s="198">
        <f>ROUND(I142*H142,2)</f>
        <v>0</v>
      </c>
      <c r="K142" s="194" t="s">
        <v>156</v>
      </c>
      <c r="L142" s="40"/>
      <c r="M142" s="199" t="s">
        <v>1</v>
      </c>
      <c r="N142" s="200" t="s">
        <v>41</v>
      </c>
      <c r="O142" s="72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3" t="s">
        <v>350</v>
      </c>
      <c r="AT142" s="203" t="s">
        <v>152</v>
      </c>
      <c r="AU142" s="203" t="s">
        <v>85</v>
      </c>
      <c r="AY142" s="18" t="s">
        <v>150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8" t="s">
        <v>83</v>
      </c>
      <c r="BK142" s="204">
        <f>ROUND(I142*H142,2)</f>
        <v>0</v>
      </c>
      <c r="BL142" s="18" t="s">
        <v>350</v>
      </c>
      <c r="BM142" s="203" t="s">
        <v>3147</v>
      </c>
    </row>
    <row r="143" spans="1:65" s="2" customFormat="1" ht="19.5">
      <c r="A143" s="35"/>
      <c r="B143" s="36"/>
      <c r="C143" s="37"/>
      <c r="D143" s="205" t="s">
        <v>159</v>
      </c>
      <c r="E143" s="37"/>
      <c r="F143" s="206" t="s">
        <v>3148</v>
      </c>
      <c r="G143" s="37"/>
      <c r="H143" s="37"/>
      <c r="I143" s="207"/>
      <c r="J143" s="37"/>
      <c r="K143" s="37"/>
      <c r="L143" s="40"/>
      <c r="M143" s="208"/>
      <c r="N143" s="209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159</v>
      </c>
      <c r="AU143" s="18" t="s">
        <v>85</v>
      </c>
    </row>
    <row r="144" spans="1:65" s="2" customFormat="1" ht="24.2" customHeight="1">
      <c r="A144" s="35"/>
      <c r="B144" s="36"/>
      <c r="C144" s="192" t="s">
        <v>288</v>
      </c>
      <c r="D144" s="192" t="s">
        <v>152</v>
      </c>
      <c r="E144" s="193" t="s">
        <v>3149</v>
      </c>
      <c r="F144" s="194" t="s">
        <v>3150</v>
      </c>
      <c r="G144" s="195" t="s">
        <v>490</v>
      </c>
      <c r="H144" s="196">
        <v>1</v>
      </c>
      <c r="I144" s="197"/>
      <c r="J144" s="198">
        <f>ROUND(I144*H144,2)</f>
        <v>0</v>
      </c>
      <c r="K144" s="194" t="s">
        <v>156</v>
      </c>
      <c r="L144" s="40"/>
      <c r="M144" s="199" t="s">
        <v>1</v>
      </c>
      <c r="N144" s="200" t="s">
        <v>41</v>
      </c>
      <c r="O144" s="72"/>
      <c r="P144" s="201">
        <f>O144*H144</f>
        <v>0</v>
      </c>
      <c r="Q144" s="201">
        <v>0</v>
      </c>
      <c r="R144" s="201">
        <f>Q144*H144</f>
        <v>0</v>
      </c>
      <c r="S144" s="201">
        <v>8.9999999999999998E-4</v>
      </c>
      <c r="T144" s="202">
        <f>S144*H144</f>
        <v>8.9999999999999998E-4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3" t="s">
        <v>350</v>
      </c>
      <c r="AT144" s="203" t="s">
        <v>152</v>
      </c>
      <c r="AU144" s="203" t="s">
        <v>85</v>
      </c>
      <c r="AY144" s="18" t="s">
        <v>150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8" t="s">
        <v>83</v>
      </c>
      <c r="BK144" s="204">
        <f>ROUND(I144*H144,2)</f>
        <v>0</v>
      </c>
      <c r="BL144" s="18" t="s">
        <v>350</v>
      </c>
      <c r="BM144" s="203" t="s">
        <v>3151</v>
      </c>
    </row>
    <row r="145" spans="1:65" s="2" customFormat="1" ht="19.5">
      <c r="A145" s="35"/>
      <c r="B145" s="36"/>
      <c r="C145" s="37"/>
      <c r="D145" s="205" t="s">
        <v>159</v>
      </c>
      <c r="E145" s="37"/>
      <c r="F145" s="206" t="s">
        <v>3152</v>
      </c>
      <c r="G145" s="37"/>
      <c r="H145" s="37"/>
      <c r="I145" s="207"/>
      <c r="J145" s="37"/>
      <c r="K145" s="37"/>
      <c r="L145" s="40"/>
      <c r="M145" s="208"/>
      <c r="N145" s="209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159</v>
      </c>
      <c r="AU145" s="18" t="s">
        <v>85</v>
      </c>
    </row>
    <row r="146" spans="1:65" s="2" customFormat="1" ht="37.9" customHeight="1">
      <c r="A146" s="35"/>
      <c r="B146" s="36"/>
      <c r="C146" s="246" t="s">
        <v>292</v>
      </c>
      <c r="D146" s="246" t="s">
        <v>289</v>
      </c>
      <c r="E146" s="247" t="s">
        <v>3153</v>
      </c>
      <c r="F146" s="248" t="s">
        <v>3154</v>
      </c>
      <c r="G146" s="249" t="s">
        <v>363</v>
      </c>
      <c r="H146" s="250">
        <v>36</v>
      </c>
      <c r="I146" s="251"/>
      <c r="J146" s="252">
        <f>ROUND(I146*H146,2)</f>
        <v>0</v>
      </c>
      <c r="K146" s="248" t="s">
        <v>156</v>
      </c>
      <c r="L146" s="253"/>
      <c r="M146" s="254" t="s">
        <v>1</v>
      </c>
      <c r="N146" s="255" t="s">
        <v>41</v>
      </c>
      <c r="O146" s="72"/>
      <c r="P146" s="201">
        <f>O146*H146</f>
        <v>0</v>
      </c>
      <c r="Q146" s="201">
        <v>6.0000000000000002E-5</v>
      </c>
      <c r="R146" s="201">
        <f>Q146*H146</f>
        <v>2.16E-3</v>
      </c>
      <c r="S146" s="201">
        <v>0</v>
      </c>
      <c r="T146" s="20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3" t="s">
        <v>475</v>
      </c>
      <c r="AT146" s="203" t="s">
        <v>289</v>
      </c>
      <c r="AU146" s="203" t="s">
        <v>85</v>
      </c>
      <c r="AY146" s="18" t="s">
        <v>150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8" t="s">
        <v>83</v>
      </c>
      <c r="BK146" s="204">
        <f>ROUND(I146*H146,2)</f>
        <v>0</v>
      </c>
      <c r="BL146" s="18" t="s">
        <v>350</v>
      </c>
      <c r="BM146" s="203" t="s">
        <v>3155</v>
      </c>
    </row>
    <row r="147" spans="1:65" s="2" customFormat="1" ht="19.5">
      <c r="A147" s="35"/>
      <c r="B147" s="36"/>
      <c r="C147" s="37"/>
      <c r="D147" s="205" t="s">
        <v>159</v>
      </c>
      <c r="E147" s="37"/>
      <c r="F147" s="206" t="s">
        <v>3154</v>
      </c>
      <c r="G147" s="37"/>
      <c r="H147" s="37"/>
      <c r="I147" s="207"/>
      <c r="J147" s="37"/>
      <c r="K147" s="37"/>
      <c r="L147" s="40"/>
      <c r="M147" s="208"/>
      <c r="N147" s="209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159</v>
      </c>
      <c r="AU147" s="18" t="s">
        <v>85</v>
      </c>
    </row>
    <row r="148" spans="1:65" s="2" customFormat="1" ht="24.2" customHeight="1">
      <c r="A148" s="35"/>
      <c r="B148" s="36"/>
      <c r="C148" s="246" t="s">
        <v>300</v>
      </c>
      <c r="D148" s="246" t="s">
        <v>289</v>
      </c>
      <c r="E148" s="247" t="s">
        <v>3156</v>
      </c>
      <c r="F148" s="248" t="s">
        <v>3157</v>
      </c>
      <c r="G148" s="249" t="s">
        <v>490</v>
      </c>
      <c r="H148" s="250">
        <v>1</v>
      </c>
      <c r="I148" s="251"/>
      <c r="J148" s="252">
        <f>ROUND(I148*H148,2)</f>
        <v>0</v>
      </c>
      <c r="K148" s="248" t="s">
        <v>321</v>
      </c>
      <c r="L148" s="253"/>
      <c r="M148" s="254" t="s">
        <v>1</v>
      </c>
      <c r="N148" s="255" t="s">
        <v>41</v>
      </c>
      <c r="O148" s="72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3" t="s">
        <v>475</v>
      </c>
      <c r="AT148" s="203" t="s">
        <v>289</v>
      </c>
      <c r="AU148" s="203" t="s">
        <v>85</v>
      </c>
      <c r="AY148" s="18" t="s">
        <v>150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8" t="s">
        <v>83</v>
      </c>
      <c r="BK148" s="204">
        <f>ROUND(I148*H148,2)</f>
        <v>0</v>
      </c>
      <c r="BL148" s="18" t="s">
        <v>350</v>
      </c>
      <c r="BM148" s="203" t="s">
        <v>3158</v>
      </c>
    </row>
    <row r="149" spans="1:65" s="2" customFormat="1" ht="19.5">
      <c r="A149" s="35"/>
      <c r="B149" s="36"/>
      <c r="C149" s="37"/>
      <c r="D149" s="205" t="s">
        <v>159</v>
      </c>
      <c r="E149" s="37"/>
      <c r="F149" s="206" t="s">
        <v>3157</v>
      </c>
      <c r="G149" s="37"/>
      <c r="H149" s="37"/>
      <c r="I149" s="207"/>
      <c r="J149" s="37"/>
      <c r="K149" s="37"/>
      <c r="L149" s="40"/>
      <c r="M149" s="208"/>
      <c r="N149" s="209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159</v>
      </c>
      <c r="AU149" s="18" t="s">
        <v>85</v>
      </c>
    </row>
    <row r="150" spans="1:65" s="2" customFormat="1" ht="24.2" customHeight="1">
      <c r="A150" s="35"/>
      <c r="B150" s="36"/>
      <c r="C150" s="192" t="s">
        <v>306</v>
      </c>
      <c r="D150" s="192" t="s">
        <v>152</v>
      </c>
      <c r="E150" s="193" t="s">
        <v>3159</v>
      </c>
      <c r="F150" s="194" t="s">
        <v>3160</v>
      </c>
      <c r="G150" s="195" t="s">
        <v>490</v>
      </c>
      <c r="H150" s="196">
        <v>10</v>
      </c>
      <c r="I150" s="197"/>
      <c r="J150" s="198">
        <f>ROUND(I150*H150,2)</f>
        <v>0</v>
      </c>
      <c r="K150" s="194" t="s">
        <v>321</v>
      </c>
      <c r="L150" s="40"/>
      <c r="M150" s="199" t="s">
        <v>1</v>
      </c>
      <c r="N150" s="200" t="s">
        <v>41</v>
      </c>
      <c r="O150" s="72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3" t="s">
        <v>350</v>
      </c>
      <c r="AT150" s="203" t="s">
        <v>152</v>
      </c>
      <c r="AU150" s="203" t="s">
        <v>85</v>
      </c>
      <c r="AY150" s="18" t="s">
        <v>150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8" t="s">
        <v>83</v>
      </c>
      <c r="BK150" s="204">
        <f>ROUND(I150*H150,2)</f>
        <v>0</v>
      </c>
      <c r="BL150" s="18" t="s">
        <v>350</v>
      </c>
      <c r="BM150" s="203" t="s">
        <v>3161</v>
      </c>
    </row>
    <row r="151" spans="1:65" s="2" customFormat="1" ht="19.5">
      <c r="A151" s="35"/>
      <c r="B151" s="36"/>
      <c r="C151" s="37"/>
      <c r="D151" s="205" t="s">
        <v>159</v>
      </c>
      <c r="E151" s="37"/>
      <c r="F151" s="206" t="s">
        <v>3160</v>
      </c>
      <c r="G151" s="37"/>
      <c r="H151" s="37"/>
      <c r="I151" s="207"/>
      <c r="J151" s="37"/>
      <c r="K151" s="37"/>
      <c r="L151" s="40"/>
      <c r="M151" s="208"/>
      <c r="N151" s="209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159</v>
      </c>
      <c r="AU151" s="18" t="s">
        <v>85</v>
      </c>
    </row>
    <row r="152" spans="1:65" s="2" customFormat="1" ht="24.2" customHeight="1">
      <c r="A152" s="35"/>
      <c r="B152" s="36"/>
      <c r="C152" s="192" t="s">
        <v>318</v>
      </c>
      <c r="D152" s="192" t="s">
        <v>152</v>
      </c>
      <c r="E152" s="193" t="s">
        <v>3162</v>
      </c>
      <c r="F152" s="194" t="s">
        <v>3163</v>
      </c>
      <c r="G152" s="195" t="s">
        <v>490</v>
      </c>
      <c r="H152" s="196">
        <v>2</v>
      </c>
      <c r="I152" s="197"/>
      <c r="J152" s="198">
        <f>ROUND(I152*H152,2)</f>
        <v>0</v>
      </c>
      <c r="K152" s="194" t="s">
        <v>321</v>
      </c>
      <c r="L152" s="40"/>
      <c r="M152" s="199" t="s">
        <v>1</v>
      </c>
      <c r="N152" s="200" t="s">
        <v>41</v>
      </c>
      <c r="O152" s="72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3" t="s">
        <v>350</v>
      </c>
      <c r="AT152" s="203" t="s">
        <v>152</v>
      </c>
      <c r="AU152" s="203" t="s">
        <v>85</v>
      </c>
      <c r="AY152" s="18" t="s">
        <v>150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8" t="s">
        <v>83</v>
      </c>
      <c r="BK152" s="204">
        <f>ROUND(I152*H152,2)</f>
        <v>0</v>
      </c>
      <c r="BL152" s="18" t="s">
        <v>350</v>
      </c>
      <c r="BM152" s="203" t="s">
        <v>3164</v>
      </c>
    </row>
    <row r="153" spans="1:65" s="2" customFormat="1">
      <c r="A153" s="35"/>
      <c r="B153" s="36"/>
      <c r="C153" s="37"/>
      <c r="D153" s="205" t="s">
        <v>159</v>
      </c>
      <c r="E153" s="37"/>
      <c r="F153" s="206" t="s">
        <v>3163</v>
      </c>
      <c r="G153" s="37"/>
      <c r="H153" s="37"/>
      <c r="I153" s="207"/>
      <c r="J153" s="37"/>
      <c r="K153" s="37"/>
      <c r="L153" s="40"/>
      <c r="M153" s="208"/>
      <c r="N153" s="209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159</v>
      </c>
      <c r="AU153" s="18" t="s">
        <v>85</v>
      </c>
    </row>
    <row r="154" spans="1:65" s="2" customFormat="1" ht="24.2" customHeight="1">
      <c r="A154" s="35"/>
      <c r="B154" s="36"/>
      <c r="C154" s="246" t="s">
        <v>325</v>
      </c>
      <c r="D154" s="246" t="s">
        <v>289</v>
      </c>
      <c r="E154" s="247" t="s">
        <v>3165</v>
      </c>
      <c r="F154" s="248" t="s">
        <v>3166</v>
      </c>
      <c r="G154" s="249" t="s">
        <v>490</v>
      </c>
      <c r="H154" s="250">
        <v>2</v>
      </c>
      <c r="I154" s="251"/>
      <c r="J154" s="252">
        <f>ROUND(I154*H154,2)</f>
        <v>0</v>
      </c>
      <c r="K154" s="248" t="s">
        <v>321</v>
      </c>
      <c r="L154" s="253"/>
      <c r="M154" s="254" t="s">
        <v>1</v>
      </c>
      <c r="N154" s="255" t="s">
        <v>41</v>
      </c>
      <c r="O154" s="72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3" t="s">
        <v>475</v>
      </c>
      <c r="AT154" s="203" t="s">
        <v>289</v>
      </c>
      <c r="AU154" s="203" t="s">
        <v>85</v>
      </c>
      <c r="AY154" s="18" t="s">
        <v>150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8" t="s">
        <v>83</v>
      </c>
      <c r="BK154" s="204">
        <f>ROUND(I154*H154,2)</f>
        <v>0</v>
      </c>
      <c r="BL154" s="18" t="s">
        <v>350</v>
      </c>
      <c r="BM154" s="203" t="s">
        <v>3167</v>
      </c>
    </row>
    <row r="155" spans="1:65" s="2" customFormat="1" ht="19.5">
      <c r="A155" s="35"/>
      <c r="B155" s="36"/>
      <c r="C155" s="37"/>
      <c r="D155" s="205" t="s">
        <v>159</v>
      </c>
      <c r="E155" s="37"/>
      <c r="F155" s="206" t="s">
        <v>3166</v>
      </c>
      <c r="G155" s="37"/>
      <c r="H155" s="37"/>
      <c r="I155" s="207"/>
      <c r="J155" s="37"/>
      <c r="K155" s="37"/>
      <c r="L155" s="40"/>
      <c r="M155" s="208"/>
      <c r="N155" s="209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159</v>
      </c>
      <c r="AU155" s="18" t="s">
        <v>85</v>
      </c>
    </row>
    <row r="156" spans="1:65" s="2" customFormat="1" ht="24.2" customHeight="1">
      <c r="A156" s="35"/>
      <c r="B156" s="36"/>
      <c r="C156" s="192" t="s">
        <v>335</v>
      </c>
      <c r="D156" s="192" t="s">
        <v>152</v>
      </c>
      <c r="E156" s="193" t="s">
        <v>3168</v>
      </c>
      <c r="F156" s="194" t="s">
        <v>3169</v>
      </c>
      <c r="G156" s="195" t="s">
        <v>490</v>
      </c>
      <c r="H156" s="196">
        <v>1</v>
      </c>
      <c r="I156" s="197"/>
      <c r="J156" s="198">
        <f>ROUND(I156*H156,2)</f>
        <v>0</v>
      </c>
      <c r="K156" s="194" t="s">
        <v>321</v>
      </c>
      <c r="L156" s="40"/>
      <c r="M156" s="199" t="s">
        <v>1</v>
      </c>
      <c r="N156" s="200" t="s">
        <v>41</v>
      </c>
      <c r="O156" s="72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3" t="s">
        <v>350</v>
      </c>
      <c r="AT156" s="203" t="s">
        <v>152</v>
      </c>
      <c r="AU156" s="203" t="s">
        <v>85</v>
      </c>
      <c r="AY156" s="18" t="s">
        <v>150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8" t="s">
        <v>83</v>
      </c>
      <c r="BK156" s="204">
        <f>ROUND(I156*H156,2)</f>
        <v>0</v>
      </c>
      <c r="BL156" s="18" t="s">
        <v>350</v>
      </c>
      <c r="BM156" s="203" t="s">
        <v>3170</v>
      </c>
    </row>
    <row r="157" spans="1:65" s="2" customFormat="1">
      <c r="A157" s="35"/>
      <c r="B157" s="36"/>
      <c r="C157" s="37"/>
      <c r="D157" s="205" t="s">
        <v>159</v>
      </c>
      <c r="E157" s="37"/>
      <c r="F157" s="206" t="s">
        <v>3169</v>
      </c>
      <c r="G157" s="37"/>
      <c r="H157" s="37"/>
      <c r="I157" s="207"/>
      <c r="J157" s="37"/>
      <c r="K157" s="37"/>
      <c r="L157" s="40"/>
      <c r="M157" s="208"/>
      <c r="N157" s="209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159</v>
      </c>
      <c r="AU157" s="18" t="s">
        <v>85</v>
      </c>
    </row>
    <row r="158" spans="1:65" s="2" customFormat="1" ht="16.5" customHeight="1">
      <c r="A158" s="35"/>
      <c r="B158" s="36"/>
      <c r="C158" s="246" t="s">
        <v>341</v>
      </c>
      <c r="D158" s="246" t="s">
        <v>289</v>
      </c>
      <c r="E158" s="247" t="s">
        <v>3171</v>
      </c>
      <c r="F158" s="248" t="s">
        <v>3172</v>
      </c>
      <c r="G158" s="249" t="s">
        <v>490</v>
      </c>
      <c r="H158" s="250">
        <v>1</v>
      </c>
      <c r="I158" s="251"/>
      <c r="J158" s="252">
        <f>ROUND(I158*H158,2)</f>
        <v>0</v>
      </c>
      <c r="K158" s="248" t="s">
        <v>321</v>
      </c>
      <c r="L158" s="253"/>
      <c r="M158" s="254" t="s">
        <v>1</v>
      </c>
      <c r="N158" s="255" t="s">
        <v>41</v>
      </c>
      <c r="O158" s="72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3" t="s">
        <v>475</v>
      </c>
      <c r="AT158" s="203" t="s">
        <v>289</v>
      </c>
      <c r="AU158" s="203" t="s">
        <v>85</v>
      </c>
      <c r="AY158" s="18" t="s">
        <v>150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8" t="s">
        <v>83</v>
      </c>
      <c r="BK158" s="204">
        <f>ROUND(I158*H158,2)</f>
        <v>0</v>
      </c>
      <c r="BL158" s="18" t="s">
        <v>350</v>
      </c>
      <c r="BM158" s="203" t="s">
        <v>3173</v>
      </c>
    </row>
    <row r="159" spans="1:65" s="2" customFormat="1">
      <c r="A159" s="35"/>
      <c r="B159" s="36"/>
      <c r="C159" s="37"/>
      <c r="D159" s="205" t="s">
        <v>159</v>
      </c>
      <c r="E159" s="37"/>
      <c r="F159" s="206" t="s">
        <v>3172</v>
      </c>
      <c r="G159" s="37"/>
      <c r="H159" s="37"/>
      <c r="I159" s="207"/>
      <c r="J159" s="37"/>
      <c r="K159" s="37"/>
      <c r="L159" s="40"/>
      <c r="M159" s="208"/>
      <c r="N159" s="209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159</v>
      </c>
      <c r="AU159" s="18" t="s">
        <v>85</v>
      </c>
    </row>
    <row r="160" spans="1:65" s="2" customFormat="1" ht="37.9" customHeight="1">
      <c r="A160" s="35"/>
      <c r="B160" s="36"/>
      <c r="C160" s="192" t="s">
        <v>8</v>
      </c>
      <c r="D160" s="192" t="s">
        <v>152</v>
      </c>
      <c r="E160" s="193" t="s">
        <v>3174</v>
      </c>
      <c r="F160" s="194" t="s">
        <v>3175</v>
      </c>
      <c r="G160" s="195" t="s">
        <v>490</v>
      </c>
      <c r="H160" s="196">
        <v>1</v>
      </c>
      <c r="I160" s="197"/>
      <c r="J160" s="198">
        <f>ROUND(I160*H160,2)</f>
        <v>0</v>
      </c>
      <c r="K160" s="194" t="s">
        <v>321</v>
      </c>
      <c r="L160" s="40"/>
      <c r="M160" s="199" t="s">
        <v>1</v>
      </c>
      <c r="N160" s="200" t="s">
        <v>41</v>
      </c>
      <c r="O160" s="72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3" t="s">
        <v>350</v>
      </c>
      <c r="AT160" s="203" t="s">
        <v>152</v>
      </c>
      <c r="AU160" s="203" t="s">
        <v>85</v>
      </c>
      <c r="AY160" s="18" t="s">
        <v>150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8" t="s">
        <v>83</v>
      </c>
      <c r="BK160" s="204">
        <f>ROUND(I160*H160,2)</f>
        <v>0</v>
      </c>
      <c r="BL160" s="18" t="s">
        <v>350</v>
      </c>
      <c r="BM160" s="203" t="s">
        <v>3176</v>
      </c>
    </row>
    <row r="161" spans="1:65" s="2" customFormat="1" ht="19.5">
      <c r="A161" s="35"/>
      <c r="B161" s="36"/>
      <c r="C161" s="37"/>
      <c r="D161" s="205" t="s">
        <v>159</v>
      </c>
      <c r="E161" s="37"/>
      <c r="F161" s="206" t="s">
        <v>3175</v>
      </c>
      <c r="G161" s="37"/>
      <c r="H161" s="37"/>
      <c r="I161" s="207"/>
      <c r="J161" s="37"/>
      <c r="K161" s="37"/>
      <c r="L161" s="40"/>
      <c r="M161" s="208"/>
      <c r="N161" s="209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159</v>
      </c>
      <c r="AU161" s="18" t="s">
        <v>85</v>
      </c>
    </row>
    <row r="162" spans="1:65" s="2" customFormat="1" ht="24.2" customHeight="1">
      <c r="A162" s="35"/>
      <c r="B162" s="36"/>
      <c r="C162" s="246" t="s">
        <v>350</v>
      </c>
      <c r="D162" s="246" t="s">
        <v>289</v>
      </c>
      <c r="E162" s="247" t="s">
        <v>3177</v>
      </c>
      <c r="F162" s="248" t="s">
        <v>3178</v>
      </c>
      <c r="G162" s="249" t="s">
        <v>490</v>
      </c>
      <c r="H162" s="250">
        <v>1</v>
      </c>
      <c r="I162" s="251"/>
      <c r="J162" s="252">
        <f>ROUND(I162*H162,2)</f>
        <v>0</v>
      </c>
      <c r="K162" s="248" t="s">
        <v>321</v>
      </c>
      <c r="L162" s="253"/>
      <c r="M162" s="254" t="s">
        <v>1</v>
      </c>
      <c r="N162" s="255" t="s">
        <v>41</v>
      </c>
      <c r="O162" s="72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3" t="s">
        <v>475</v>
      </c>
      <c r="AT162" s="203" t="s">
        <v>289</v>
      </c>
      <c r="AU162" s="203" t="s">
        <v>85</v>
      </c>
      <c r="AY162" s="18" t="s">
        <v>150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8" t="s">
        <v>83</v>
      </c>
      <c r="BK162" s="204">
        <f>ROUND(I162*H162,2)</f>
        <v>0</v>
      </c>
      <c r="BL162" s="18" t="s">
        <v>350</v>
      </c>
      <c r="BM162" s="203" t="s">
        <v>3179</v>
      </c>
    </row>
    <row r="163" spans="1:65" s="2" customFormat="1">
      <c r="A163" s="35"/>
      <c r="B163" s="36"/>
      <c r="C163" s="37"/>
      <c r="D163" s="205" t="s">
        <v>159</v>
      </c>
      <c r="E163" s="37"/>
      <c r="F163" s="206" t="s">
        <v>3178</v>
      </c>
      <c r="G163" s="37"/>
      <c r="H163" s="37"/>
      <c r="I163" s="207"/>
      <c r="J163" s="37"/>
      <c r="K163" s="37"/>
      <c r="L163" s="40"/>
      <c r="M163" s="208"/>
      <c r="N163" s="209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159</v>
      </c>
      <c r="AU163" s="18" t="s">
        <v>85</v>
      </c>
    </row>
    <row r="164" spans="1:65" s="2" customFormat="1" ht="21.75" customHeight="1">
      <c r="A164" s="35"/>
      <c r="B164" s="36"/>
      <c r="C164" s="246" t="s">
        <v>355</v>
      </c>
      <c r="D164" s="246" t="s">
        <v>289</v>
      </c>
      <c r="E164" s="247" t="s">
        <v>3180</v>
      </c>
      <c r="F164" s="248" t="s">
        <v>3181</v>
      </c>
      <c r="G164" s="249" t="s">
        <v>490</v>
      </c>
      <c r="H164" s="250">
        <v>1</v>
      </c>
      <c r="I164" s="251"/>
      <c r="J164" s="252">
        <f>ROUND(I164*H164,2)</f>
        <v>0</v>
      </c>
      <c r="K164" s="248" t="s">
        <v>321</v>
      </c>
      <c r="L164" s="253"/>
      <c r="M164" s="254" t="s">
        <v>1</v>
      </c>
      <c r="N164" s="255" t="s">
        <v>41</v>
      </c>
      <c r="O164" s="72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3" t="s">
        <v>475</v>
      </c>
      <c r="AT164" s="203" t="s">
        <v>289</v>
      </c>
      <c r="AU164" s="203" t="s">
        <v>85</v>
      </c>
      <c r="AY164" s="18" t="s">
        <v>150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8" t="s">
        <v>83</v>
      </c>
      <c r="BK164" s="204">
        <f>ROUND(I164*H164,2)</f>
        <v>0</v>
      </c>
      <c r="BL164" s="18" t="s">
        <v>350</v>
      </c>
      <c r="BM164" s="203" t="s">
        <v>3182</v>
      </c>
    </row>
    <row r="165" spans="1:65" s="2" customFormat="1">
      <c r="A165" s="35"/>
      <c r="B165" s="36"/>
      <c r="C165" s="37"/>
      <c r="D165" s="205" t="s">
        <v>159</v>
      </c>
      <c r="E165" s="37"/>
      <c r="F165" s="206" t="s">
        <v>3181</v>
      </c>
      <c r="G165" s="37"/>
      <c r="H165" s="37"/>
      <c r="I165" s="207"/>
      <c r="J165" s="37"/>
      <c r="K165" s="37"/>
      <c r="L165" s="40"/>
      <c r="M165" s="208"/>
      <c r="N165" s="209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159</v>
      </c>
      <c r="AU165" s="18" t="s">
        <v>85</v>
      </c>
    </row>
    <row r="166" spans="1:65" s="2" customFormat="1" ht="24.2" customHeight="1">
      <c r="A166" s="35"/>
      <c r="B166" s="36"/>
      <c r="C166" s="246" t="s">
        <v>360</v>
      </c>
      <c r="D166" s="246" t="s">
        <v>289</v>
      </c>
      <c r="E166" s="247" t="s">
        <v>3183</v>
      </c>
      <c r="F166" s="248" t="s">
        <v>3184</v>
      </c>
      <c r="G166" s="249" t="s">
        <v>490</v>
      </c>
      <c r="H166" s="250">
        <v>2</v>
      </c>
      <c r="I166" s="251"/>
      <c r="J166" s="252">
        <f>ROUND(I166*H166,2)</f>
        <v>0</v>
      </c>
      <c r="K166" s="248" t="s">
        <v>321</v>
      </c>
      <c r="L166" s="253"/>
      <c r="M166" s="254" t="s">
        <v>1</v>
      </c>
      <c r="N166" s="255" t="s">
        <v>41</v>
      </c>
      <c r="O166" s="72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3" t="s">
        <v>475</v>
      </c>
      <c r="AT166" s="203" t="s">
        <v>289</v>
      </c>
      <c r="AU166" s="203" t="s">
        <v>85</v>
      </c>
      <c r="AY166" s="18" t="s">
        <v>150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8" t="s">
        <v>83</v>
      </c>
      <c r="BK166" s="204">
        <f>ROUND(I166*H166,2)</f>
        <v>0</v>
      </c>
      <c r="BL166" s="18" t="s">
        <v>350</v>
      </c>
      <c r="BM166" s="203" t="s">
        <v>3185</v>
      </c>
    </row>
    <row r="167" spans="1:65" s="2" customFormat="1" ht="19.5">
      <c r="A167" s="35"/>
      <c r="B167" s="36"/>
      <c r="C167" s="37"/>
      <c r="D167" s="205" t="s">
        <v>159</v>
      </c>
      <c r="E167" s="37"/>
      <c r="F167" s="206" t="s">
        <v>3184</v>
      </c>
      <c r="G167" s="37"/>
      <c r="H167" s="37"/>
      <c r="I167" s="207"/>
      <c r="J167" s="37"/>
      <c r="K167" s="37"/>
      <c r="L167" s="40"/>
      <c r="M167" s="208"/>
      <c r="N167" s="209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159</v>
      </c>
      <c r="AU167" s="18" t="s">
        <v>85</v>
      </c>
    </row>
    <row r="168" spans="1:65" s="2" customFormat="1" ht="24.2" customHeight="1">
      <c r="A168" s="35"/>
      <c r="B168" s="36"/>
      <c r="C168" s="246" t="s">
        <v>382</v>
      </c>
      <c r="D168" s="246" t="s">
        <v>289</v>
      </c>
      <c r="E168" s="247" t="s">
        <v>3186</v>
      </c>
      <c r="F168" s="248" t="s">
        <v>3187</v>
      </c>
      <c r="G168" s="249" t="s">
        <v>490</v>
      </c>
      <c r="H168" s="250">
        <v>1</v>
      </c>
      <c r="I168" s="251"/>
      <c r="J168" s="252">
        <f>ROUND(I168*H168,2)</f>
        <v>0</v>
      </c>
      <c r="K168" s="248" t="s">
        <v>321</v>
      </c>
      <c r="L168" s="253"/>
      <c r="M168" s="254" t="s">
        <v>1</v>
      </c>
      <c r="N168" s="255" t="s">
        <v>41</v>
      </c>
      <c r="O168" s="72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3" t="s">
        <v>475</v>
      </c>
      <c r="AT168" s="203" t="s">
        <v>289</v>
      </c>
      <c r="AU168" s="203" t="s">
        <v>85</v>
      </c>
      <c r="AY168" s="18" t="s">
        <v>150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8" t="s">
        <v>83</v>
      </c>
      <c r="BK168" s="204">
        <f>ROUND(I168*H168,2)</f>
        <v>0</v>
      </c>
      <c r="BL168" s="18" t="s">
        <v>350</v>
      </c>
      <c r="BM168" s="203" t="s">
        <v>3188</v>
      </c>
    </row>
    <row r="169" spans="1:65" s="2" customFormat="1" ht="19.5">
      <c r="A169" s="35"/>
      <c r="B169" s="36"/>
      <c r="C169" s="37"/>
      <c r="D169" s="205" t="s">
        <v>159</v>
      </c>
      <c r="E169" s="37"/>
      <c r="F169" s="206" t="s">
        <v>3187</v>
      </c>
      <c r="G169" s="37"/>
      <c r="H169" s="37"/>
      <c r="I169" s="207"/>
      <c r="J169" s="37"/>
      <c r="K169" s="37"/>
      <c r="L169" s="40"/>
      <c r="M169" s="208"/>
      <c r="N169" s="209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159</v>
      </c>
      <c r="AU169" s="18" t="s">
        <v>85</v>
      </c>
    </row>
    <row r="170" spans="1:65" s="2" customFormat="1" ht="33" customHeight="1">
      <c r="A170" s="35"/>
      <c r="B170" s="36"/>
      <c r="C170" s="246" t="s">
        <v>401</v>
      </c>
      <c r="D170" s="246" t="s">
        <v>289</v>
      </c>
      <c r="E170" s="247" t="s">
        <v>3189</v>
      </c>
      <c r="F170" s="248" t="s">
        <v>3190</v>
      </c>
      <c r="G170" s="249" t="s">
        <v>3191</v>
      </c>
      <c r="H170" s="250">
        <v>1</v>
      </c>
      <c r="I170" s="251"/>
      <c r="J170" s="252">
        <f>ROUND(I170*H170,2)</f>
        <v>0</v>
      </c>
      <c r="K170" s="248" t="s">
        <v>321</v>
      </c>
      <c r="L170" s="253"/>
      <c r="M170" s="254" t="s">
        <v>1</v>
      </c>
      <c r="N170" s="255" t="s">
        <v>41</v>
      </c>
      <c r="O170" s="72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3" t="s">
        <v>475</v>
      </c>
      <c r="AT170" s="203" t="s">
        <v>289</v>
      </c>
      <c r="AU170" s="203" t="s">
        <v>85</v>
      </c>
      <c r="AY170" s="18" t="s">
        <v>150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8" t="s">
        <v>83</v>
      </c>
      <c r="BK170" s="204">
        <f>ROUND(I170*H170,2)</f>
        <v>0</v>
      </c>
      <c r="BL170" s="18" t="s">
        <v>350</v>
      </c>
      <c r="BM170" s="203" t="s">
        <v>3192</v>
      </c>
    </row>
    <row r="171" spans="1:65" s="2" customFormat="1" ht="19.5">
      <c r="A171" s="35"/>
      <c r="B171" s="36"/>
      <c r="C171" s="37"/>
      <c r="D171" s="205" t="s">
        <v>159</v>
      </c>
      <c r="E171" s="37"/>
      <c r="F171" s="206" t="s">
        <v>3190</v>
      </c>
      <c r="G171" s="37"/>
      <c r="H171" s="37"/>
      <c r="I171" s="207"/>
      <c r="J171" s="37"/>
      <c r="K171" s="37"/>
      <c r="L171" s="40"/>
      <c r="M171" s="208"/>
      <c r="N171" s="209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159</v>
      </c>
      <c r="AU171" s="18" t="s">
        <v>85</v>
      </c>
    </row>
    <row r="172" spans="1:65" s="2" customFormat="1" ht="21.75" customHeight="1">
      <c r="A172" s="35"/>
      <c r="B172" s="36"/>
      <c r="C172" s="246" t="s">
        <v>7</v>
      </c>
      <c r="D172" s="246" t="s">
        <v>289</v>
      </c>
      <c r="E172" s="247" t="s">
        <v>3193</v>
      </c>
      <c r="F172" s="248" t="s">
        <v>3194</v>
      </c>
      <c r="G172" s="249" t="s">
        <v>490</v>
      </c>
      <c r="H172" s="250">
        <v>36</v>
      </c>
      <c r="I172" s="251"/>
      <c r="J172" s="252">
        <f>ROUND(I172*H172,2)</f>
        <v>0</v>
      </c>
      <c r="K172" s="248" t="s">
        <v>321</v>
      </c>
      <c r="L172" s="253"/>
      <c r="M172" s="254" t="s">
        <v>1</v>
      </c>
      <c r="N172" s="255" t="s">
        <v>41</v>
      </c>
      <c r="O172" s="72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3" t="s">
        <v>475</v>
      </c>
      <c r="AT172" s="203" t="s">
        <v>289</v>
      </c>
      <c r="AU172" s="203" t="s">
        <v>85</v>
      </c>
      <c r="AY172" s="18" t="s">
        <v>150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8" t="s">
        <v>83</v>
      </c>
      <c r="BK172" s="204">
        <f>ROUND(I172*H172,2)</f>
        <v>0</v>
      </c>
      <c r="BL172" s="18" t="s">
        <v>350</v>
      </c>
      <c r="BM172" s="203" t="s">
        <v>3195</v>
      </c>
    </row>
    <row r="173" spans="1:65" s="2" customFormat="1">
      <c r="A173" s="35"/>
      <c r="B173" s="36"/>
      <c r="C173" s="37"/>
      <c r="D173" s="205" t="s">
        <v>159</v>
      </c>
      <c r="E173" s="37"/>
      <c r="F173" s="206" t="s">
        <v>3194</v>
      </c>
      <c r="G173" s="37"/>
      <c r="H173" s="37"/>
      <c r="I173" s="207"/>
      <c r="J173" s="37"/>
      <c r="K173" s="37"/>
      <c r="L173" s="40"/>
      <c r="M173" s="208"/>
      <c r="N173" s="209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159</v>
      </c>
      <c r="AU173" s="18" t="s">
        <v>85</v>
      </c>
    </row>
    <row r="174" spans="1:65" s="2" customFormat="1" ht="16.5" customHeight="1">
      <c r="A174" s="35"/>
      <c r="B174" s="36"/>
      <c r="C174" s="192" t="s">
        <v>410</v>
      </c>
      <c r="D174" s="192" t="s">
        <v>152</v>
      </c>
      <c r="E174" s="193" t="s">
        <v>3196</v>
      </c>
      <c r="F174" s="194" t="s">
        <v>3197</v>
      </c>
      <c r="G174" s="195" t="s">
        <v>490</v>
      </c>
      <c r="H174" s="196">
        <v>36</v>
      </c>
      <c r="I174" s="197"/>
      <c r="J174" s="198">
        <f>ROUND(I174*H174,2)</f>
        <v>0</v>
      </c>
      <c r="K174" s="194" t="s">
        <v>321</v>
      </c>
      <c r="L174" s="40"/>
      <c r="M174" s="199" t="s">
        <v>1</v>
      </c>
      <c r="N174" s="200" t="s">
        <v>41</v>
      </c>
      <c r="O174" s="72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3" t="s">
        <v>350</v>
      </c>
      <c r="AT174" s="203" t="s">
        <v>152</v>
      </c>
      <c r="AU174" s="203" t="s">
        <v>85</v>
      </c>
      <c r="AY174" s="18" t="s">
        <v>150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8" t="s">
        <v>83</v>
      </c>
      <c r="BK174" s="204">
        <f>ROUND(I174*H174,2)</f>
        <v>0</v>
      </c>
      <c r="BL174" s="18" t="s">
        <v>350</v>
      </c>
      <c r="BM174" s="203" t="s">
        <v>3198</v>
      </c>
    </row>
    <row r="175" spans="1:65" s="2" customFormat="1">
      <c r="A175" s="35"/>
      <c r="B175" s="36"/>
      <c r="C175" s="37"/>
      <c r="D175" s="205" t="s">
        <v>159</v>
      </c>
      <c r="E175" s="37"/>
      <c r="F175" s="206" t="s">
        <v>3197</v>
      </c>
      <c r="G175" s="37"/>
      <c r="H175" s="37"/>
      <c r="I175" s="207"/>
      <c r="J175" s="37"/>
      <c r="K175" s="37"/>
      <c r="L175" s="40"/>
      <c r="M175" s="208"/>
      <c r="N175" s="209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159</v>
      </c>
      <c r="AU175" s="18" t="s">
        <v>85</v>
      </c>
    </row>
    <row r="176" spans="1:65" s="2" customFormat="1" ht="24.2" customHeight="1">
      <c r="A176" s="35"/>
      <c r="B176" s="36"/>
      <c r="C176" s="246" t="s">
        <v>415</v>
      </c>
      <c r="D176" s="246" t="s">
        <v>289</v>
      </c>
      <c r="E176" s="247" t="s">
        <v>3199</v>
      </c>
      <c r="F176" s="248" t="s">
        <v>3200</v>
      </c>
      <c r="G176" s="249" t="s">
        <v>490</v>
      </c>
      <c r="H176" s="250">
        <v>19</v>
      </c>
      <c r="I176" s="251"/>
      <c r="J176" s="252">
        <f>ROUND(I176*H176,2)</f>
        <v>0</v>
      </c>
      <c r="K176" s="248" t="s">
        <v>321</v>
      </c>
      <c r="L176" s="253"/>
      <c r="M176" s="254" t="s">
        <v>1</v>
      </c>
      <c r="N176" s="255" t="s">
        <v>41</v>
      </c>
      <c r="O176" s="72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3" t="s">
        <v>475</v>
      </c>
      <c r="AT176" s="203" t="s">
        <v>289</v>
      </c>
      <c r="AU176" s="203" t="s">
        <v>85</v>
      </c>
      <c r="AY176" s="18" t="s">
        <v>150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8" t="s">
        <v>83</v>
      </c>
      <c r="BK176" s="204">
        <f>ROUND(I176*H176,2)</f>
        <v>0</v>
      </c>
      <c r="BL176" s="18" t="s">
        <v>350</v>
      </c>
      <c r="BM176" s="203" t="s">
        <v>3201</v>
      </c>
    </row>
    <row r="177" spans="1:65" s="2" customFormat="1">
      <c r="A177" s="35"/>
      <c r="B177" s="36"/>
      <c r="C177" s="37"/>
      <c r="D177" s="205" t="s">
        <v>159</v>
      </c>
      <c r="E177" s="37"/>
      <c r="F177" s="206" t="s">
        <v>3200</v>
      </c>
      <c r="G177" s="37"/>
      <c r="H177" s="37"/>
      <c r="I177" s="207"/>
      <c r="J177" s="37"/>
      <c r="K177" s="37"/>
      <c r="L177" s="40"/>
      <c r="M177" s="208"/>
      <c r="N177" s="209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159</v>
      </c>
      <c r="AU177" s="18" t="s">
        <v>85</v>
      </c>
    </row>
    <row r="178" spans="1:65" s="2" customFormat="1" ht="24.2" customHeight="1">
      <c r="A178" s="35"/>
      <c r="B178" s="36"/>
      <c r="C178" s="246" t="s">
        <v>426</v>
      </c>
      <c r="D178" s="246" t="s">
        <v>289</v>
      </c>
      <c r="E178" s="247" t="s">
        <v>3202</v>
      </c>
      <c r="F178" s="248" t="s">
        <v>3203</v>
      </c>
      <c r="G178" s="249" t="s">
        <v>490</v>
      </c>
      <c r="H178" s="250">
        <v>16</v>
      </c>
      <c r="I178" s="251"/>
      <c r="J178" s="252">
        <f>ROUND(I178*H178,2)</f>
        <v>0</v>
      </c>
      <c r="K178" s="248" t="s">
        <v>321</v>
      </c>
      <c r="L178" s="253"/>
      <c r="M178" s="254" t="s">
        <v>1</v>
      </c>
      <c r="N178" s="255" t="s">
        <v>41</v>
      </c>
      <c r="O178" s="72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3" t="s">
        <v>475</v>
      </c>
      <c r="AT178" s="203" t="s">
        <v>289</v>
      </c>
      <c r="AU178" s="203" t="s">
        <v>85</v>
      </c>
      <c r="AY178" s="18" t="s">
        <v>150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8" t="s">
        <v>83</v>
      </c>
      <c r="BK178" s="204">
        <f>ROUND(I178*H178,2)</f>
        <v>0</v>
      </c>
      <c r="BL178" s="18" t="s">
        <v>350</v>
      </c>
      <c r="BM178" s="203" t="s">
        <v>3204</v>
      </c>
    </row>
    <row r="179" spans="1:65" s="2" customFormat="1">
      <c r="A179" s="35"/>
      <c r="B179" s="36"/>
      <c r="C179" s="37"/>
      <c r="D179" s="205" t="s">
        <v>159</v>
      </c>
      <c r="E179" s="37"/>
      <c r="F179" s="206" t="s">
        <v>3203</v>
      </c>
      <c r="G179" s="37"/>
      <c r="H179" s="37"/>
      <c r="I179" s="207"/>
      <c r="J179" s="37"/>
      <c r="K179" s="37"/>
      <c r="L179" s="40"/>
      <c r="M179" s="208"/>
      <c r="N179" s="209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159</v>
      </c>
      <c r="AU179" s="18" t="s">
        <v>85</v>
      </c>
    </row>
    <row r="180" spans="1:65" s="2" customFormat="1" ht="16.5" customHeight="1">
      <c r="A180" s="35"/>
      <c r="B180" s="36"/>
      <c r="C180" s="246" t="s">
        <v>443</v>
      </c>
      <c r="D180" s="246" t="s">
        <v>289</v>
      </c>
      <c r="E180" s="247" t="s">
        <v>3205</v>
      </c>
      <c r="F180" s="248" t="s">
        <v>3206</v>
      </c>
      <c r="G180" s="249" t="s">
        <v>490</v>
      </c>
      <c r="H180" s="250">
        <v>1</v>
      </c>
      <c r="I180" s="251"/>
      <c r="J180" s="252">
        <f>ROUND(I180*H180,2)</f>
        <v>0</v>
      </c>
      <c r="K180" s="248" t="s">
        <v>321</v>
      </c>
      <c r="L180" s="253"/>
      <c r="M180" s="254" t="s">
        <v>1</v>
      </c>
      <c r="N180" s="255" t="s">
        <v>41</v>
      </c>
      <c r="O180" s="72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3" t="s">
        <v>475</v>
      </c>
      <c r="AT180" s="203" t="s">
        <v>289</v>
      </c>
      <c r="AU180" s="203" t="s">
        <v>85</v>
      </c>
      <c r="AY180" s="18" t="s">
        <v>150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8" t="s">
        <v>83</v>
      </c>
      <c r="BK180" s="204">
        <f>ROUND(I180*H180,2)</f>
        <v>0</v>
      </c>
      <c r="BL180" s="18" t="s">
        <v>350</v>
      </c>
      <c r="BM180" s="203" t="s">
        <v>3207</v>
      </c>
    </row>
    <row r="181" spans="1:65" s="2" customFormat="1">
      <c r="A181" s="35"/>
      <c r="B181" s="36"/>
      <c r="C181" s="37"/>
      <c r="D181" s="205" t="s">
        <v>159</v>
      </c>
      <c r="E181" s="37"/>
      <c r="F181" s="206" t="s">
        <v>3206</v>
      </c>
      <c r="G181" s="37"/>
      <c r="H181" s="37"/>
      <c r="I181" s="207"/>
      <c r="J181" s="37"/>
      <c r="K181" s="37"/>
      <c r="L181" s="40"/>
      <c r="M181" s="208"/>
      <c r="N181" s="209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159</v>
      </c>
      <c r="AU181" s="18" t="s">
        <v>85</v>
      </c>
    </row>
    <row r="182" spans="1:65" s="2" customFormat="1" ht="24.2" customHeight="1">
      <c r="A182" s="35"/>
      <c r="B182" s="36"/>
      <c r="C182" s="246" t="s">
        <v>448</v>
      </c>
      <c r="D182" s="246" t="s">
        <v>289</v>
      </c>
      <c r="E182" s="247" t="s">
        <v>3208</v>
      </c>
      <c r="F182" s="248" t="s">
        <v>3209</v>
      </c>
      <c r="G182" s="249" t="s">
        <v>490</v>
      </c>
      <c r="H182" s="250">
        <v>5</v>
      </c>
      <c r="I182" s="251"/>
      <c r="J182" s="252">
        <f>ROUND(I182*H182,2)</f>
        <v>0</v>
      </c>
      <c r="K182" s="248" t="s">
        <v>321</v>
      </c>
      <c r="L182" s="253"/>
      <c r="M182" s="254" t="s">
        <v>1</v>
      </c>
      <c r="N182" s="255" t="s">
        <v>41</v>
      </c>
      <c r="O182" s="72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3" t="s">
        <v>475</v>
      </c>
      <c r="AT182" s="203" t="s">
        <v>289</v>
      </c>
      <c r="AU182" s="203" t="s">
        <v>85</v>
      </c>
      <c r="AY182" s="18" t="s">
        <v>150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8" t="s">
        <v>83</v>
      </c>
      <c r="BK182" s="204">
        <f>ROUND(I182*H182,2)</f>
        <v>0</v>
      </c>
      <c r="BL182" s="18" t="s">
        <v>350</v>
      </c>
      <c r="BM182" s="203" t="s">
        <v>3210</v>
      </c>
    </row>
    <row r="183" spans="1:65" s="2" customFormat="1">
      <c r="A183" s="35"/>
      <c r="B183" s="36"/>
      <c r="C183" s="37"/>
      <c r="D183" s="205" t="s">
        <v>159</v>
      </c>
      <c r="E183" s="37"/>
      <c r="F183" s="206" t="s">
        <v>3209</v>
      </c>
      <c r="G183" s="37"/>
      <c r="H183" s="37"/>
      <c r="I183" s="207"/>
      <c r="J183" s="37"/>
      <c r="K183" s="37"/>
      <c r="L183" s="40"/>
      <c r="M183" s="208"/>
      <c r="N183" s="209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159</v>
      </c>
      <c r="AU183" s="18" t="s">
        <v>85</v>
      </c>
    </row>
    <row r="184" spans="1:65" s="2" customFormat="1" ht="24.2" customHeight="1">
      <c r="A184" s="35"/>
      <c r="B184" s="36"/>
      <c r="C184" s="246" t="s">
        <v>453</v>
      </c>
      <c r="D184" s="246" t="s">
        <v>289</v>
      </c>
      <c r="E184" s="247" t="s">
        <v>3211</v>
      </c>
      <c r="F184" s="248" t="s">
        <v>3212</v>
      </c>
      <c r="G184" s="249" t="s">
        <v>490</v>
      </c>
      <c r="H184" s="250">
        <v>1</v>
      </c>
      <c r="I184" s="251"/>
      <c r="J184" s="252">
        <f>ROUND(I184*H184,2)</f>
        <v>0</v>
      </c>
      <c r="K184" s="248" t="s">
        <v>321</v>
      </c>
      <c r="L184" s="253"/>
      <c r="M184" s="254" t="s">
        <v>1</v>
      </c>
      <c r="N184" s="255" t="s">
        <v>41</v>
      </c>
      <c r="O184" s="72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3" t="s">
        <v>475</v>
      </c>
      <c r="AT184" s="203" t="s">
        <v>289</v>
      </c>
      <c r="AU184" s="203" t="s">
        <v>85</v>
      </c>
      <c r="AY184" s="18" t="s">
        <v>150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8" t="s">
        <v>83</v>
      </c>
      <c r="BK184" s="204">
        <f>ROUND(I184*H184,2)</f>
        <v>0</v>
      </c>
      <c r="BL184" s="18" t="s">
        <v>350</v>
      </c>
      <c r="BM184" s="203" t="s">
        <v>3213</v>
      </c>
    </row>
    <row r="185" spans="1:65" s="2" customFormat="1" ht="19.5">
      <c r="A185" s="35"/>
      <c r="B185" s="36"/>
      <c r="C185" s="37"/>
      <c r="D185" s="205" t="s">
        <v>159</v>
      </c>
      <c r="E185" s="37"/>
      <c r="F185" s="206" t="s">
        <v>3212</v>
      </c>
      <c r="G185" s="37"/>
      <c r="H185" s="37"/>
      <c r="I185" s="207"/>
      <c r="J185" s="37"/>
      <c r="K185" s="37"/>
      <c r="L185" s="40"/>
      <c r="M185" s="208"/>
      <c r="N185" s="209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159</v>
      </c>
      <c r="AU185" s="18" t="s">
        <v>85</v>
      </c>
    </row>
    <row r="186" spans="1:65" s="2" customFormat="1" ht="21.75" customHeight="1">
      <c r="A186" s="35"/>
      <c r="B186" s="36"/>
      <c r="C186" s="246" t="s">
        <v>458</v>
      </c>
      <c r="D186" s="246" t="s">
        <v>289</v>
      </c>
      <c r="E186" s="247" t="s">
        <v>3214</v>
      </c>
      <c r="F186" s="248" t="s">
        <v>3215</v>
      </c>
      <c r="G186" s="249" t="s">
        <v>490</v>
      </c>
      <c r="H186" s="250">
        <v>52</v>
      </c>
      <c r="I186" s="251"/>
      <c r="J186" s="252">
        <f>ROUND(I186*H186,2)</f>
        <v>0</v>
      </c>
      <c r="K186" s="248" t="s">
        <v>321</v>
      </c>
      <c r="L186" s="253"/>
      <c r="M186" s="254" t="s">
        <v>1</v>
      </c>
      <c r="N186" s="255" t="s">
        <v>41</v>
      </c>
      <c r="O186" s="72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3" t="s">
        <v>475</v>
      </c>
      <c r="AT186" s="203" t="s">
        <v>289</v>
      </c>
      <c r="AU186" s="203" t="s">
        <v>85</v>
      </c>
      <c r="AY186" s="18" t="s">
        <v>150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8" t="s">
        <v>83</v>
      </c>
      <c r="BK186" s="204">
        <f>ROUND(I186*H186,2)</f>
        <v>0</v>
      </c>
      <c r="BL186" s="18" t="s">
        <v>350</v>
      </c>
      <c r="BM186" s="203" t="s">
        <v>3216</v>
      </c>
    </row>
    <row r="187" spans="1:65" s="2" customFormat="1">
      <c r="A187" s="35"/>
      <c r="B187" s="36"/>
      <c r="C187" s="37"/>
      <c r="D187" s="205" t="s">
        <v>159</v>
      </c>
      <c r="E187" s="37"/>
      <c r="F187" s="206" t="s">
        <v>3215</v>
      </c>
      <c r="G187" s="37"/>
      <c r="H187" s="37"/>
      <c r="I187" s="207"/>
      <c r="J187" s="37"/>
      <c r="K187" s="37"/>
      <c r="L187" s="40"/>
      <c r="M187" s="208"/>
      <c r="N187" s="209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159</v>
      </c>
      <c r="AU187" s="18" t="s">
        <v>85</v>
      </c>
    </row>
    <row r="188" spans="1:65" s="2" customFormat="1" ht="24.2" customHeight="1">
      <c r="A188" s="35"/>
      <c r="B188" s="36"/>
      <c r="C188" s="246" t="s">
        <v>463</v>
      </c>
      <c r="D188" s="246" t="s">
        <v>289</v>
      </c>
      <c r="E188" s="247" t="s">
        <v>3217</v>
      </c>
      <c r="F188" s="248" t="s">
        <v>3218</v>
      </c>
      <c r="G188" s="249" t="s">
        <v>490</v>
      </c>
      <c r="H188" s="250">
        <v>1</v>
      </c>
      <c r="I188" s="251"/>
      <c r="J188" s="252">
        <f>ROUND(I188*H188,2)</f>
        <v>0</v>
      </c>
      <c r="K188" s="248" t="s">
        <v>321</v>
      </c>
      <c r="L188" s="253"/>
      <c r="M188" s="254" t="s">
        <v>1</v>
      </c>
      <c r="N188" s="255" t="s">
        <v>41</v>
      </c>
      <c r="O188" s="72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3" t="s">
        <v>475</v>
      </c>
      <c r="AT188" s="203" t="s">
        <v>289</v>
      </c>
      <c r="AU188" s="203" t="s">
        <v>85</v>
      </c>
      <c r="AY188" s="18" t="s">
        <v>150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8" t="s">
        <v>83</v>
      </c>
      <c r="BK188" s="204">
        <f>ROUND(I188*H188,2)</f>
        <v>0</v>
      </c>
      <c r="BL188" s="18" t="s">
        <v>350</v>
      </c>
      <c r="BM188" s="203" t="s">
        <v>3219</v>
      </c>
    </row>
    <row r="189" spans="1:65" s="2" customFormat="1" ht="19.5">
      <c r="A189" s="35"/>
      <c r="B189" s="36"/>
      <c r="C189" s="37"/>
      <c r="D189" s="205" t="s">
        <v>159</v>
      </c>
      <c r="E189" s="37"/>
      <c r="F189" s="206" t="s">
        <v>3218</v>
      </c>
      <c r="G189" s="37"/>
      <c r="H189" s="37"/>
      <c r="I189" s="207"/>
      <c r="J189" s="37"/>
      <c r="K189" s="37"/>
      <c r="L189" s="40"/>
      <c r="M189" s="208"/>
      <c r="N189" s="209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159</v>
      </c>
      <c r="AU189" s="18" t="s">
        <v>85</v>
      </c>
    </row>
    <row r="190" spans="1:65" s="2" customFormat="1" ht="24.2" customHeight="1">
      <c r="A190" s="35"/>
      <c r="B190" s="36"/>
      <c r="C190" s="246" t="s">
        <v>468</v>
      </c>
      <c r="D190" s="246" t="s">
        <v>289</v>
      </c>
      <c r="E190" s="247" t="s">
        <v>3220</v>
      </c>
      <c r="F190" s="248" t="s">
        <v>3221</v>
      </c>
      <c r="G190" s="249" t="s">
        <v>490</v>
      </c>
      <c r="H190" s="250">
        <v>2</v>
      </c>
      <c r="I190" s="251"/>
      <c r="J190" s="252">
        <f>ROUND(I190*H190,2)</f>
        <v>0</v>
      </c>
      <c r="K190" s="248" t="s">
        <v>321</v>
      </c>
      <c r="L190" s="253"/>
      <c r="M190" s="254" t="s">
        <v>1</v>
      </c>
      <c r="N190" s="255" t="s">
        <v>41</v>
      </c>
      <c r="O190" s="72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3" t="s">
        <v>475</v>
      </c>
      <c r="AT190" s="203" t="s">
        <v>289</v>
      </c>
      <c r="AU190" s="203" t="s">
        <v>85</v>
      </c>
      <c r="AY190" s="18" t="s">
        <v>150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8" t="s">
        <v>83</v>
      </c>
      <c r="BK190" s="204">
        <f>ROUND(I190*H190,2)</f>
        <v>0</v>
      </c>
      <c r="BL190" s="18" t="s">
        <v>350</v>
      </c>
      <c r="BM190" s="203" t="s">
        <v>3222</v>
      </c>
    </row>
    <row r="191" spans="1:65" s="2" customFormat="1" ht="19.5">
      <c r="A191" s="35"/>
      <c r="B191" s="36"/>
      <c r="C191" s="37"/>
      <c r="D191" s="205" t="s">
        <v>159</v>
      </c>
      <c r="E191" s="37"/>
      <c r="F191" s="206" t="s">
        <v>3221</v>
      </c>
      <c r="G191" s="37"/>
      <c r="H191" s="37"/>
      <c r="I191" s="207"/>
      <c r="J191" s="37"/>
      <c r="K191" s="37"/>
      <c r="L191" s="40"/>
      <c r="M191" s="208"/>
      <c r="N191" s="209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159</v>
      </c>
      <c r="AU191" s="18" t="s">
        <v>85</v>
      </c>
    </row>
    <row r="192" spans="1:65" s="2" customFormat="1" ht="16.5" customHeight="1">
      <c r="A192" s="35"/>
      <c r="B192" s="36"/>
      <c r="C192" s="192" t="s">
        <v>473</v>
      </c>
      <c r="D192" s="192" t="s">
        <v>152</v>
      </c>
      <c r="E192" s="193" t="s">
        <v>3223</v>
      </c>
      <c r="F192" s="194" t="s">
        <v>3224</v>
      </c>
      <c r="G192" s="195" t="s">
        <v>490</v>
      </c>
      <c r="H192" s="196">
        <v>1</v>
      </c>
      <c r="I192" s="197"/>
      <c r="J192" s="198">
        <f>ROUND(I192*H192,2)</f>
        <v>0</v>
      </c>
      <c r="K192" s="194" t="s">
        <v>321</v>
      </c>
      <c r="L192" s="40"/>
      <c r="M192" s="199" t="s">
        <v>1</v>
      </c>
      <c r="N192" s="200" t="s">
        <v>41</v>
      </c>
      <c r="O192" s="72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3" t="s">
        <v>350</v>
      </c>
      <c r="AT192" s="203" t="s">
        <v>152</v>
      </c>
      <c r="AU192" s="203" t="s">
        <v>85</v>
      </c>
      <c r="AY192" s="18" t="s">
        <v>150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8" t="s">
        <v>83</v>
      </c>
      <c r="BK192" s="204">
        <f>ROUND(I192*H192,2)</f>
        <v>0</v>
      </c>
      <c r="BL192" s="18" t="s">
        <v>350</v>
      </c>
      <c r="BM192" s="203" t="s">
        <v>3225</v>
      </c>
    </row>
    <row r="193" spans="1:65" s="2" customFormat="1">
      <c r="A193" s="35"/>
      <c r="B193" s="36"/>
      <c r="C193" s="37"/>
      <c r="D193" s="205" t="s">
        <v>159</v>
      </c>
      <c r="E193" s="37"/>
      <c r="F193" s="206" t="s">
        <v>3224</v>
      </c>
      <c r="G193" s="37"/>
      <c r="H193" s="37"/>
      <c r="I193" s="207"/>
      <c r="J193" s="37"/>
      <c r="K193" s="37"/>
      <c r="L193" s="40"/>
      <c r="M193" s="208"/>
      <c r="N193" s="209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159</v>
      </c>
      <c r="AU193" s="18" t="s">
        <v>85</v>
      </c>
    </row>
    <row r="194" spans="1:65" s="2" customFormat="1" ht="16.5" customHeight="1">
      <c r="A194" s="35"/>
      <c r="B194" s="36"/>
      <c r="C194" s="192" t="s">
        <v>475</v>
      </c>
      <c r="D194" s="192" t="s">
        <v>152</v>
      </c>
      <c r="E194" s="193" t="s">
        <v>3226</v>
      </c>
      <c r="F194" s="194" t="s">
        <v>3227</v>
      </c>
      <c r="G194" s="195" t="s">
        <v>490</v>
      </c>
      <c r="H194" s="196">
        <v>1</v>
      </c>
      <c r="I194" s="197"/>
      <c r="J194" s="198">
        <f>ROUND(I194*H194,2)</f>
        <v>0</v>
      </c>
      <c r="K194" s="194" t="s">
        <v>321</v>
      </c>
      <c r="L194" s="40"/>
      <c r="M194" s="199" t="s">
        <v>1</v>
      </c>
      <c r="N194" s="200" t="s">
        <v>41</v>
      </c>
      <c r="O194" s="72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3" t="s">
        <v>350</v>
      </c>
      <c r="AT194" s="203" t="s">
        <v>152</v>
      </c>
      <c r="AU194" s="203" t="s">
        <v>85</v>
      </c>
      <c r="AY194" s="18" t="s">
        <v>150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8" t="s">
        <v>83</v>
      </c>
      <c r="BK194" s="204">
        <f>ROUND(I194*H194,2)</f>
        <v>0</v>
      </c>
      <c r="BL194" s="18" t="s">
        <v>350</v>
      </c>
      <c r="BM194" s="203" t="s">
        <v>3228</v>
      </c>
    </row>
    <row r="195" spans="1:65" s="2" customFormat="1">
      <c r="A195" s="35"/>
      <c r="B195" s="36"/>
      <c r="C195" s="37"/>
      <c r="D195" s="205" t="s">
        <v>159</v>
      </c>
      <c r="E195" s="37"/>
      <c r="F195" s="206" t="s">
        <v>3227</v>
      </c>
      <c r="G195" s="37"/>
      <c r="H195" s="37"/>
      <c r="I195" s="207"/>
      <c r="J195" s="37"/>
      <c r="K195" s="37"/>
      <c r="L195" s="40"/>
      <c r="M195" s="208"/>
      <c r="N195" s="209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159</v>
      </c>
      <c r="AU195" s="18" t="s">
        <v>85</v>
      </c>
    </row>
    <row r="196" spans="1:65" s="2" customFormat="1" ht="37.9" customHeight="1">
      <c r="A196" s="35"/>
      <c r="B196" s="36"/>
      <c r="C196" s="246" t="s">
        <v>480</v>
      </c>
      <c r="D196" s="246" t="s">
        <v>289</v>
      </c>
      <c r="E196" s="247" t="s">
        <v>3229</v>
      </c>
      <c r="F196" s="248" t="s">
        <v>3230</v>
      </c>
      <c r="G196" s="249" t="s">
        <v>490</v>
      </c>
      <c r="H196" s="250">
        <v>1</v>
      </c>
      <c r="I196" s="251"/>
      <c r="J196" s="252">
        <f>ROUND(I196*H196,2)</f>
        <v>0</v>
      </c>
      <c r="K196" s="248" t="s">
        <v>321</v>
      </c>
      <c r="L196" s="253"/>
      <c r="M196" s="254" t="s">
        <v>1</v>
      </c>
      <c r="N196" s="255" t="s">
        <v>41</v>
      </c>
      <c r="O196" s="72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3" t="s">
        <v>475</v>
      </c>
      <c r="AT196" s="203" t="s">
        <v>289</v>
      </c>
      <c r="AU196" s="203" t="s">
        <v>85</v>
      </c>
      <c r="AY196" s="18" t="s">
        <v>150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8" t="s">
        <v>83</v>
      </c>
      <c r="BK196" s="204">
        <f>ROUND(I196*H196,2)</f>
        <v>0</v>
      </c>
      <c r="BL196" s="18" t="s">
        <v>350</v>
      </c>
      <c r="BM196" s="203" t="s">
        <v>3231</v>
      </c>
    </row>
    <row r="197" spans="1:65" s="2" customFormat="1" ht="19.5">
      <c r="A197" s="35"/>
      <c r="B197" s="36"/>
      <c r="C197" s="37"/>
      <c r="D197" s="205" t="s">
        <v>159</v>
      </c>
      <c r="E197" s="37"/>
      <c r="F197" s="206" t="s">
        <v>3230</v>
      </c>
      <c r="G197" s="37"/>
      <c r="H197" s="37"/>
      <c r="I197" s="207"/>
      <c r="J197" s="37"/>
      <c r="K197" s="37"/>
      <c r="L197" s="40"/>
      <c r="M197" s="208"/>
      <c r="N197" s="209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159</v>
      </c>
      <c r="AU197" s="18" t="s">
        <v>85</v>
      </c>
    </row>
    <row r="198" spans="1:65" s="2" customFormat="1" ht="37.9" customHeight="1">
      <c r="A198" s="35"/>
      <c r="B198" s="36"/>
      <c r="C198" s="246" t="s">
        <v>487</v>
      </c>
      <c r="D198" s="246" t="s">
        <v>289</v>
      </c>
      <c r="E198" s="247" t="s">
        <v>3232</v>
      </c>
      <c r="F198" s="248" t="s">
        <v>3233</v>
      </c>
      <c r="G198" s="249" t="s">
        <v>490</v>
      </c>
      <c r="H198" s="250">
        <v>2</v>
      </c>
      <c r="I198" s="251"/>
      <c r="J198" s="252">
        <f>ROUND(I198*H198,2)</f>
        <v>0</v>
      </c>
      <c r="K198" s="248" t="s">
        <v>321</v>
      </c>
      <c r="L198" s="253"/>
      <c r="M198" s="254" t="s">
        <v>1</v>
      </c>
      <c r="N198" s="255" t="s">
        <v>41</v>
      </c>
      <c r="O198" s="72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3" t="s">
        <v>475</v>
      </c>
      <c r="AT198" s="203" t="s">
        <v>289</v>
      </c>
      <c r="AU198" s="203" t="s">
        <v>85</v>
      </c>
      <c r="AY198" s="18" t="s">
        <v>150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8" t="s">
        <v>83</v>
      </c>
      <c r="BK198" s="204">
        <f>ROUND(I198*H198,2)</f>
        <v>0</v>
      </c>
      <c r="BL198" s="18" t="s">
        <v>350</v>
      </c>
      <c r="BM198" s="203" t="s">
        <v>3234</v>
      </c>
    </row>
    <row r="199" spans="1:65" s="2" customFormat="1" ht="19.5">
      <c r="A199" s="35"/>
      <c r="B199" s="36"/>
      <c r="C199" s="37"/>
      <c r="D199" s="205" t="s">
        <v>159</v>
      </c>
      <c r="E199" s="37"/>
      <c r="F199" s="206" t="s">
        <v>3233</v>
      </c>
      <c r="G199" s="37"/>
      <c r="H199" s="37"/>
      <c r="I199" s="207"/>
      <c r="J199" s="37"/>
      <c r="K199" s="37"/>
      <c r="L199" s="40"/>
      <c r="M199" s="208"/>
      <c r="N199" s="209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159</v>
      </c>
      <c r="AU199" s="18" t="s">
        <v>85</v>
      </c>
    </row>
    <row r="200" spans="1:65" s="2" customFormat="1" ht="24.2" customHeight="1">
      <c r="A200" s="35"/>
      <c r="B200" s="36"/>
      <c r="C200" s="246" t="s">
        <v>495</v>
      </c>
      <c r="D200" s="246" t="s">
        <v>289</v>
      </c>
      <c r="E200" s="247" t="s">
        <v>3235</v>
      </c>
      <c r="F200" s="248" t="s">
        <v>3236</v>
      </c>
      <c r="G200" s="249" t="s">
        <v>490</v>
      </c>
      <c r="H200" s="250">
        <v>2</v>
      </c>
      <c r="I200" s="251"/>
      <c r="J200" s="252">
        <f>ROUND(I200*H200,2)</f>
        <v>0</v>
      </c>
      <c r="K200" s="248" t="s">
        <v>321</v>
      </c>
      <c r="L200" s="253"/>
      <c r="M200" s="254" t="s">
        <v>1</v>
      </c>
      <c r="N200" s="255" t="s">
        <v>41</v>
      </c>
      <c r="O200" s="72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3" t="s">
        <v>475</v>
      </c>
      <c r="AT200" s="203" t="s">
        <v>289</v>
      </c>
      <c r="AU200" s="203" t="s">
        <v>85</v>
      </c>
      <c r="AY200" s="18" t="s">
        <v>150</v>
      </c>
      <c r="BE200" s="204">
        <f>IF(N200="základní",J200,0)</f>
        <v>0</v>
      </c>
      <c r="BF200" s="204">
        <f>IF(N200="snížená",J200,0)</f>
        <v>0</v>
      </c>
      <c r="BG200" s="204">
        <f>IF(N200="zákl. přenesená",J200,0)</f>
        <v>0</v>
      </c>
      <c r="BH200" s="204">
        <f>IF(N200="sníž. přenesená",J200,0)</f>
        <v>0</v>
      </c>
      <c r="BI200" s="204">
        <f>IF(N200="nulová",J200,0)</f>
        <v>0</v>
      </c>
      <c r="BJ200" s="18" t="s">
        <v>83</v>
      </c>
      <c r="BK200" s="204">
        <f>ROUND(I200*H200,2)</f>
        <v>0</v>
      </c>
      <c r="BL200" s="18" t="s">
        <v>350</v>
      </c>
      <c r="BM200" s="203" t="s">
        <v>3237</v>
      </c>
    </row>
    <row r="201" spans="1:65" s="2" customFormat="1" ht="19.5">
      <c r="A201" s="35"/>
      <c r="B201" s="36"/>
      <c r="C201" s="37"/>
      <c r="D201" s="205" t="s">
        <v>159</v>
      </c>
      <c r="E201" s="37"/>
      <c r="F201" s="206" t="s">
        <v>3236</v>
      </c>
      <c r="G201" s="37"/>
      <c r="H201" s="37"/>
      <c r="I201" s="207"/>
      <c r="J201" s="37"/>
      <c r="K201" s="37"/>
      <c r="L201" s="40"/>
      <c r="M201" s="208"/>
      <c r="N201" s="209"/>
      <c r="O201" s="72"/>
      <c r="P201" s="72"/>
      <c r="Q201" s="72"/>
      <c r="R201" s="72"/>
      <c r="S201" s="72"/>
      <c r="T201" s="73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159</v>
      </c>
      <c r="AU201" s="18" t="s">
        <v>85</v>
      </c>
    </row>
    <row r="202" spans="1:65" s="2" customFormat="1" ht="24.2" customHeight="1">
      <c r="A202" s="35"/>
      <c r="B202" s="36"/>
      <c r="C202" s="246" t="s">
        <v>501</v>
      </c>
      <c r="D202" s="246" t="s">
        <v>289</v>
      </c>
      <c r="E202" s="247" t="s">
        <v>3238</v>
      </c>
      <c r="F202" s="248" t="s">
        <v>3239</v>
      </c>
      <c r="G202" s="249" t="s">
        <v>490</v>
      </c>
      <c r="H202" s="250">
        <v>10</v>
      </c>
      <c r="I202" s="251"/>
      <c r="J202" s="252">
        <f>ROUND(I202*H202,2)</f>
        <v>0</v>
      </c>
      <c r="K202" s="248" t="s">
        <v>321</v>
      </c>
      <c r="L202" s="253"/>
      <c r="M202" s="254" t="s">
        <v>1</v>
      </c>
      <c r="N202" s="255" t="s">
        <v>41</v>
      </c>
      <c r="O202" s="72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3" t="s">
        <v>475</v>
      </c>
      <c r="AT202" s="203" t="s">
        <v>289</v>
      </c>
      <c r="AU202" s="203" t="s">
        <v>85</v>
      </c>
      <c r="AY202" s="18" t="s">
        <v>150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8" t="s">
        <v>83</v>
      </c>
      <c r="BK202" s="204">
        <f>ROUND(I202*H202,2)</f>
        <v>0</v>
      </c>
      <c r="BL202" s="18" t="s">
        <v>350</v>
      </c>
      <c r="BM202" s="203" t="s">
        <v>3240</v>
      </c>
    </row>
    <row r="203" spans="1:65" s="2" customFormat="1" ht="19.5">
      <c r="A203" s="35"/>
      <c r="B203" s="36"/>
      <c r="C203" s="37"/>
      <c r="D203" s="205" t="s">
        <v>159</v>
      </c>
      <c r="E203" s="37"/>
      <c r="F203" s="206" t="s">
        <v>3239</v>
      </c>
      <c r="G203" s="37"/>
      <c r="H203" s="37"/>
      <c r="I203" s="207"/>
      <c r="J203" s="37"/>
      <c r="K203" s="37"/>
      <c r="L203" s="40"/>
      <c r="M203" s="208"/>
      <c r="N203" s="209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159</v>
      </c>
      <c r="AU203" s="18" t="s">
        <v>85</v>
      </c>
    </row>
    <row r="204" spans="1:65" s="2" customFormat="1" ht="24.2" customHeight="1">
      <c r="A204" s="35"/>
      <c r="B204" s="36"/>
      <c r="C204" s="246" t="s">
        <v>509</v>
      </c>
      <c r="D204" s="246" t="s">
        <v>289</v>
      </c>
      <c r="E204" s="247" t="s">
        <v>3241</v>
      </c>
      <c r="F204" s="248" t="s">
        <v>3242</v>
      </c>
      <c r="G204" s="249" t="s">
        <v>490</v>
      </c>
      <c r="H204" s="250">
        <v>2</v>
      </c>
      <c r="I204" s="251"/>
      <c r="J204" s="252">
        <f>ROUND(I204*H204,2)</f>
        <v>0</v>
      </c>
      <c r="K204" s="248" t="s">
        <v>321</v>
      </c>
      <c r="L204" s="253"/>
      <c r="M204" s="254" t="s">
        <v>1</v>
      </c>
      <c r="N204" s="255" t="s">
        <v>41</v>
      </c>
      <c r="O204" s="72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3" t="s">
        <v>475</v>
      </c>
      <c r="AT204" s="203" t="s">
        <v>289</v>
      </c>
      <c r="AU204" s="203" t="s">
        <v>85</v>
      </c>
      <c r="AY204" s="18" t="s">
        <v>150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8" t="s">
        <v>83</v>
      </c>
      <c r="BK204" s="204">
        <f>ROUND(I204*H204,2)</f>
        <v>0</v>
      </c>
      <c r="BL204" s="18" t="s">
        <v>350</v>
      </c>
      <c r="BM204" s="203" t="s">
        <v>3243</v>
      </c>
    </row>
    <row r="205" spans="1:65" s="2" customFormat="1" ht="19.5">
      <c r="A205" s="35"/>
      <c r="B205" s="36"/>
      <c r="C205" s="37"/>
      <c r="D205" s="205" t="s">
        <v>159</v>
      </c>
      <c r="E205" s="37"/>
      <c r="F205" s="206" t="s">
        <v>3242</v>
      </c>
      <c r="G205" s="37"/>
      <c r="H205" s="37"/>
      <c r="I205" s="207"/>
      <c r="J205" s="37"/>
      <c r="K205" s="37"/>
      <c r="L205" s="40"/>
      <c r="M205" s="208"/>
      <c r="N205" s="209"/>
      <c r="O205" s="72"/>
      <c r="P205" s="72"/>
      <c r="Q205" s="72"/>
      <c r="R205" s="72"/>
      <c r="S205" s="72"/>
      <c r="T205" s="73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159</v>
      </c>
      <c r="AU205" s="18" t="s">
        <v>85</v>
      </c>
    </row>
    <row r="206" spans="1:65" s="2" customFormat="1" ht="37.9" customHeight="1">
      <c r="A206" s="35"/>
      <c r="B206" s="36"/>
      <c r="C206" s="246" t="s">
        <v>515</v>
      </c>
      <c r="D206" s="246" t="s">
        <v>289</v>
      </c>
      <c r="E206" s="247" t="s">
        <v>3244</v>
      </c>
      <c r="F206" s="248" t="s">
        <v>3245</v>
      </c>
      <c r="G206" s="249" t="s">
        <v>490</v>
      </c>
      <c r="H206" s="250">
        <v>10</v>
      </c>
      <c r="I206" s="251"/>
      <c r="J206" s="252">
        <f>ROUND(I206*H206,2)</f>
        <v>0</v>
      </c>
      <c r="K206" s="248" t="s">
        <v>321</v>
      </c>
      <c r="L206" s="253"/>
      <c r="M206" s="254" t="s">
        <v>1</v>
      </c>
      <c r="N206" s="255" t="s">
        <v>41</v>
      </c>
      <c r="O206" s="72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3" t="s">
        <v>475</v>
      </c>
      <c r="AT206" s="203" t="s">
        <v>289</v>
      </c>
      <c r="AU206" s="203" t="s">
        <v>85</v>
      </c>
      <c r="AY206" s="18" t="s">
        <v>150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18" t="s">
        <v>83</v>
      </c>
      <c r="BK206" s="204">
        <f>ROUND(I206*H206,2)</f>
        <v>0</v>
      </c>
      <c r="BL206" s="18" t="s">
        <v>350</v>
      </c>
      <c r="BM206" s="203" t="s">
        <v>3246</v>
      </c>
    </row>
    <row r="207" spans="1:65" s="2" customFormat="1" ht="19.5">
      <c r="A207" s="35"/>
      <c r="B207" s="36"/>
      <c r="C207" s="37"/>
      <c r="D207" s="205" t="s">
        <v>159</v>
      </c>
      <c r="E207" s="37"/>
      <c r="F207" s="206" t="s">
        <v>3245</v>
      </c>
      <c r="G207" s="37"/>
      <c r="H207" s="37"/>
      <c r="I207" s="207"/>
      <c r="J207" s="37"/>
      <c r="K207" s="37"/>
      <c r="L207" s="40"/>
      <c r="M207" s="208"/>
      <c r="N207" s="209"/>
      <c r="O207" s="72"/>
      <c r="P207" s="72"/>
      <c r="Q207" s="72"/>
      <c r="R207" s="72"/>
      <c r="S207" s="72"/>
      <c r="T207" s="73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159</v>
      </c>
      <c r="AU207" s="18" t="s">
        <v>85</v>
      </c>
    </row>
    <row r="208" spans="1:65" s="2" customFormat="1" ht="37.9" customHeight="1">
      <c r="A208" s="35"/>
      <c r="B208" s="36"/>
      <c r="C208" s="246" t="s">
        <v>522</v>
      </c>
      <c r="D208" s="246" t="s">
        <v>289</v>
      </c>
      <c r="E208" s="247" t="s">
        <v>3247</v>
      </c>
      <c r="F208" s="248" t="s">
        <v>3248</v>
      </c>
      <c r="G208" s="249" t="s">
        <v>490</v>
      </c>
      <c r="H208" s="250">
        <v>1</v>
      </c>
      <c r="I208" s="251"/>
      <c r="J208" s="252">
        <f>ROUND(I208*H208,2)</f>
        <v>0</v>
      </c>
      <c r="K208" s="248" t="s">
        <v>321</v>
      </c>
      <c r="L208" s="253"/>
      <c r="M208" s="254" t="s">
        <v>1</v>
      </c>
      <c r="N208" s="255" t="s">
        <v>41</v>
      </c>
      <c r="O208" s="72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3" t="s">
        <v>475</v>
      </c>
      <c r="AT208" s="203" t="s">
        <v>289</v>
      </c>
      <c r="AU208" s="203" t="s">
        <v>85</v>
      </c>
      <c r="AY208" s="18" t="s">
        <v>150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8" t="s">
        <v>83</v>
      </c>
      <c r="BK208" s="204">
        <f>ROUND(I208*H208,2)</f>
        <v>0</v>
      </c>
      <c r="BL208" s="18" t="s">
        <v>350</v>
      </c>
      <c r="BM208" s="203" t="s">
        <v>3249</v>
      </c>
    </row>
    <row r="209" spans="1:65" s="2" customFormat="1" ht="19.5">
      <c r="A209" s="35"/>
      <c r="B209" s="36"/>
      <c r="C209" s="37"/>
      <c r="D209" s="205" t="s">
        <v>159</v>
      </c>
      <c r="E209" s="37"/>
      <c r="F209" s="206" t="s">
        <v>3248</v>
      </c>
      <c r="G209" s="37"/>
      <c r="H209" s="37"/>
      <c r="I209" s="207"/>
      <c r="J209" s="37"/>
      <c r="K209" s="37"/>
      <c r="L209" s="40"/>
      <c r="M209" s="208"/>
      <c r="N209" s="209"/>
      <c r="O209" s="72"/>
      <c r="P209" s="72"/>
      <c r="Q209" s="72"/>
      <c r="R209" s="72"/>
      <c r="S209" s="72"/>
      <c r="T209" s="73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159</v>
      </c>
      <c r="AU209" s="18" t="s">
        <v>85</v>
      </c>
    </row>
    <row r="210" spans="1:65" s="2" customFormat="1" ht="24.2" customHeight="1">
      <c r="A210" s="35"/>
      <c r="B210" s="36"/>
      <c r="C210" s="246" t="s">
        <v>528</v>
      </c>
      <c r="D210" s="246" t="s">
        <v>289</v>
      </c>
      <c r="E210" s="247" t="s">
        <v>3250</v>
      </c>
      <c r="F210" s="248" t="s">
        <v>3251</v>
      </c>
      <c r="G210" s="249" t="s">
        <v>490</v>
      </c>
      <c r="H210" s="250">
        <v>17</v>
      </c>
      <c r="I210" s="251"/>
      <c r="J210" s="252">
        <f>ROUND(I210*H210,2)</f>
        <v>0</v>
      </c>
      <c r="K210" s="248" t="s">
        <v>321</v>
      </c>
      <c r="L210" s="253"/>
      <c r="M210" s="254" t="s">
        <v>1</v>
      </c>
      <c r="N210" s="255" t="s">
        <v>41</v>
      </c>
      <c r="O210" s="72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3" t="s">
        <v>475</v>
      </c>
      <c r="AT210" s="203" t="s">
        <v>289</v>
      </c>
      <c r="AU210" s="203" t="s">
        <v>85</v>
      </c>
      <c r="AY210" s="18" t="s">
        <v>150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8" t="s">
        <v>83</v>
      </c>
      <c r="BK210" s="204">
        <f>ROUND(I210*H210,2)</f>
        <v>0</v>
      </c>
      <c r="BL210" s="18" t="s">
        <v>350</v>
      </c>
      <c r="BM210" s="203" t="s">
        <v>3252</v>
      </c>
    </row>
    <row r="211" spans="1:65" s="2" customFormat="1" ht="19.5">
      <c r="A211" s="35"/>
      <c r="B211" s="36"/>
      <c r="C211" s="37"/>
      <c r="D211" s="205" t="s">
        <v>159</v>
      </c>
      <c r="E211" s="37"/>
      <c r="F211" s="206" t="s">
        <v>3251</v>
      </c>
      <c r="G211" s="37"/>
      <c r="H211" s="37"/>
      <c r="I211" s="207"/>
      <c r="J211" s="37"/>
      <c r="K211" s="37"/>
      <c r="L211" s="40"/>
      <c r="M211" s="208"/>
      <c r="N211" s="209"/>
      <c r="O211" s="72"/>
      <c r="P211" s="72"/>
      <c r="Q211" s="72"/>
      <c r="R211" s="72"/>
      <c r="S211" s="72"/>
      <c r="T211" s="73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159</v>
      </c>
      <c r="AU211" s="18" t="s">
        <v>85</v>
      </c>
    </row>
    <row r="212" spans="1:65" s="2" customFormat="1" ht="16.5" customHeight="1">
      <c r="A212" s="35"/>
      <c r="B212" s="36"/>
      <c r="C212" s="246" t="s">
        <v>533</v>
      </c>
      <c r="D212" s="246" t="s">
        <v>289</v>
      </c>
      <c r="E212" s="247" t="s">
        <v>3253</v>
      </c>
      <c r="F212" s="248" t="s">
        <v>3254</v>
      </c>
      <c r="G212" s="249" t="s">
        <v>490</v>
      </c>
      <c r="H212" s="250">
        <v>1</v>
      </c>
      <c r="I212" s="251"/>
      <c r="J212" s="252">
        <f>ROUND(I212*H212,2)</f>
        <v>0</v>
      </c>
      <c r="K212" s="248" t="s">
        <v>321</v>
      </c>
      <c r="L212" s="253"/>
      <c r="M212" s="254" t="s">
        <v>1</v>
      </c>
      <c r="N212" s="255" t="s">
        <v>41</v>
      </c>
      <c r="O212" s="72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3" t="s">
        <v>475</v>
      </c>
      <c r="AT212" s="203" t="s">
        <v>289</v>
      </c>
      <c r="AU212" s="203" t="s">
        <v>85</v>
      </c>
      <c r="AY212" s="18" t="s">
        <v>150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18" t="s">
        <v>83</v>
      </c>
      <c r="BK212" s="204">
        <f>ROUND(I212*H212,2)</f>
        <v>0</v>
      </c>
      <c r="BL212" s="18" t="s">
        <v>350</v>
      </c>
      <c r="BM212" s="203" t="s">
        <v>3255</v>
      </c>
    </row>
    <row r="213" spans="1:65" s="2" customFormat="1">
      <c r="A213" s="35"/>
      <c r="B213" s="36"/>
      <c r="C213" s="37"/>
      <c r="D213" s="205" t="s">
        <v>159</v>
      </c>
      <c r="E213" s="37"/>
      <c r="F213" s="206" t="s">
        <v>3254</v>
      </c>
      <c r="G213" s="37"/>
      <c r="H213" s="37"/>
      <c r="I213" s="207"/>
      <c r="J213" s="37"/>
      <c r="K213" s="37"/>
      <c r="L213" s="40"/>
      <c r="M213" s="208"/>
      <c r="N213" s="209"/>
      <c r="O213" s="72"/>
      <c r="P213" s="72"/>
      <c r="Q213" s="72"/>
      <c r="R213" s="72"/>
      <c r="S213" s="72"/>
      <c r="T213" s="73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159</v>
      </c>
      <c r="AU213" s="18" t="s">
        <v>85</v>
      </c>
    </row>
    <row r="214" spans="1:65" s="2" customFormat="1" ht="24.2" customHeight="1">
      <c r="A214" s="35"/>
      <c r="B214" s="36"/>
      <c r="C214" s="192" t="s">
        <v>550</v>
      </c>
      <c r="D214" s="192" t="s">
        <v>152</v>
      </c>
      <c r="E214" s="193" t="s">
        <v>3256</v>
      </c>
      <c r="F214" s="194" t="s">
        <v>3257</v>
      </c>
      <c r="G214" s="195" t="s">
        <v>363</v>
      </c>
      <c r="H214" s="196">
        <v>600</v>
      </c>
      <c r="I214" s="197"/>
      <c r="J214" s="198">
        <f>ROUND(I214*H214,2)</f>
        <v>0</v>
      </c>
      <c r="K214" s="194" t="s">
        <v>321</v>
      </c>
      <c r="L214" s="40"/>
      <c r="M214" s="199" t="s">
        <v>1</v>
      </c>
      <c r="N214" s="200" t="s">
        <v>41</v>
      </c>
      <c r="O214" s="72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3" t="s">
        <v>350</v>
      </c>
      <c r="AT214" s="203" t="s">
        <v>152</v>
      </c>
      <c r="AU214" s="203" t="s">
        <v>85</v>
      </c>
      <c r="AY214" s="18" t="s">
        <v>150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8" t="s">
        <v>83</v>
      </c>
      <c r="BK214" s="204">
        <f>ROUND(I214*H214,2)</f>
        <v>0</v>
      </c>
      <c r="BL214" s="18" t="s">
        <v>350</v>
      </c>
      <c r="BM214" s="203" t="s">
        <v>3258</v>
      </c>
    </row>
    <row r="215" spans="1:65" s="2" customFormat="1">
      <c r="A215" s="35"/>
      <c r="B215" s="36"/>
      <c r="C215" s="37"/>
      <c r="D215" s="205" t="s">
        <v>159</v>
      </c>
      <c r="E215" s="37"/>
      <c r="F215" s="206" t="s">
        <v>3257</v>
      </c>
      <c r="G215" s="37"/>
      <c r="H215" s="37"/>
      <c r="I215" s="207"/>
      <c r="J215" s="37"/>
      <c r="K215" s="37"/>
      <c r="L215" s="40"/>
      <c r="M215" s="208"/>
      <c r="N215" s="209"/>
      <c r="O215" s="72"/>
      <c r="P215" s="72"/>
      <c r="Q215" s="72"/>
      <c r="R215" s="72"/>
      <c r="S215" s="72"/>
      <c r="T215" s="73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159</v>
      </c>
      <c r="AU215" s="18" t="s">
        <v>85</v>
      </c>
    </row>
    <row r="216" spans="1:65" s="2" customFormat="1" ht="24.2" customHeight="1">
      <c r="A216" s="35"/>
      <c r="B216" s="36"/>
      <c r="C216" s="192" t="s">
        <v>556</v>
      </c>
      <c r="D216" s="192" t="s">
        <v>152</v>
      </c>
      <c r="E216" s="193" t="s">
        <v>3259</v>
      </c>
      <c r="F216" s="194" t="s">
        <v>3260</v>
      </c>
      <c r="G216" s="195" t="s">
        <v>363</v>
      </c>
      <c r="H216" s="196">
        <v>320</v>
      </c>
      <c r="I216" s="197"/>
      <c r="J216" s="198">
        <f>ROUND(I216*H216,2)</f>
        <v>0</v>
      </c>
      <c r="K216" s="194" t="s">
        <v>321</v>
      </c>
      <c r="L216" s="40"/>
      <c r="M216" s="199" t="s">
        <v>1</v>
      </c>
      <c r="N216" s="200" t="s">
        <v>41</v>
      </c>
      <c r="O216" s="72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3" t="s">
        <v>350</v>
      </c>
      <c r="AT216" s="203" t="s">
        <v>152</v>
      </c>
      <c r="AU216" s="203" t="s">
        <v>85</v>
      </c>
      <c r="AY216" s="18" t="s">
        <v>150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8" t="s">
        <v>83</v>
      </c>
      <c r="BK216" s="204">
        <f>ROUND(I216*H216,2)</f>
        <v>0</v>
      </c>
      <c r="BL216" s="18" t="s">
        <v>350</v>
      </c>
      <c r="BM216" s="203" t="s">
        <v>3261</v>
      </c>
    </row>
    <row r="217" spans="1:65" s="2" customFormat="1" ht="19.5">
      <c r="A217" s="35"/>
      <c r="B217" s="36"/>
      <c r="C217" s="37"/>
      <c r="D217" s="205" t="s">
        <v>159</v>
      </c>
      <c r="E217" s="37"/>
      <c r="F217" s="206" t="s">
        <v>3260</v>
      </c>
      <c r="G217" s="37"/>
      <c r="H217" s="37"/>
      <c r="I217" s="207"/>
      <c r="J217" s="37"/>
      <c r="K217" s="37"/>
      <c r="L217" s="40"/>
      <c r="M217" s="208"/>
      <c r="N217" s="209"/>
      <c r="O217" s="72"/>
      <c r="P217" s="72"/>
      <c r="Q217" s="72"/>
      <c r="R217" s="72"/>
      <c r="S217" s="72"/>
      <c r="T217" s="73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159</v>
      </c>
      <c r="AU217" s="18" t="s">
        <v>85</v>
      </c>
    </row>
    <row r="218" spans="1:65" s="2" customFormat="1" ht="16.5" customHeight="1">
      <c r="A218" s="35"/>
      <c r="B218" s="36"/>
      <c r="C218" s="192" t="s">
        <v>561</v>
      </c>
      <c r="D218" s="192" t="s">
        <v>152</v>
      </c>
      <c r="E218" s="193" t="s">
        <v>3262</v>
      </c>
      <c r="F218" s="194" t="s">
        <v>3263</v>
      </c>
      <c r="G218" s="195" t="s">
        <v>490</v>
      </c>
      <c r="H218" s="196">
        <v>1</v>
      </c>
      <c r="I218" s="197"/>
      <c r="J218" s="198">
        <f>ROUND(I218*H218,2)</f>
        <v>0</v>
      </c>
      <c r="K218" s="194" t="s">
        <v>321</v>
      </c>
      <c r="L218" s="40"/>
      <c r="M218" s="199" t="s">
        <v>1</v>
      </c>
      <c r="N218" s="200" t="s">
        <v>41</v>
      </c>
      <c r="O218" s="72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3" t="s">
        <v>350</v>
      </c>
      <c r="AT218" s="203" t="s">
        <v>152</v>
      </c>
      <c r="AU218" s="203" t="s">
        <v>85</v>
      </c>
      <c r="AY218" s="18" t="s">
        <v>150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8" t="s">
        <v>83</v>
      </c>
      <c r="BK218" s="204">
        <f>ROUND(I218*H218,2)</f>
        <v>0</v>
      </c>
      <c r="BL218" s="18" t="s">
        <v>350</v>
      </c>
      <c r="BM218" s="203" t="s">
        <v>3264</v>
      </c>
    </row>
    <row r="219" spans="1:65" s="2" customFormat="1">
      <c r="A219" s="35"/>
      <c r="B219" s="36"/>
      <c r="C219" s="37"/>
      <c r="D219" s="205" t="s">
        <v>159</v>
      </c>
      <c r="E219" s="37"/>
      <c r="F219" s="206" t="s">
        <v>3263</v>
      </c>
      <c r="G219" s="37"/>
      <c r="H219" s="37"/>
      <c r="I219" s="207"/>
      <c r="J219" s="37"/>
      <c r="K219" s="37"/>
      <c r="L219" s="40"/>
      <c r="M219" s="208"/>
      <c r="N219" s="209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159</v>
      </c>
      <c r="AU219" s="18" t="s">
        <v>85</v>
      </c>
    </row>
    <row r="220" spans="1:65" s="12" customFormat="1" ht="25.9" customHeight="1">
      <c r="B220" s="176"/>
      <c r="C220" s="177"/>
      <c r="D220" s="178" t="s">
        <v>75</v>
      </c>
      <c r="E220" s="179" t="s">
        <v>289</v>
      </c>
      <c r="F220" s="179" t="s">
        <v>1984</v>
      </c>
      <c r="G220" s="177"/>
      <c r="H220" s="177"/>
      <c r="I220" s="180"/>
      <c r="J220" s="181">
        <f>BK220</f>
        <v>0</v>
      </c>
      <c r="K220" s="177"/>
      <c r="L220" s="182"/>
      <c r="M220" s="183"/>
      <c r="N220" s="184"/>
      <c r="O220" s="184"/>
      <c r="P220" s="185">
        <f>P221</f>
        <v>0</v>
      </c>
      <c r="Q220" s="184"/>
      <c r="R220" s="185">
        <f>R221</f>
        <v>0.10589999999999999</v>
      </c>
      <c r="S220" s="184"/>
      <c r="T220" s="186">
        <f>T221</f>
        <v>0</v>
      </c>
      <c r="AR220" s="187" t="s">
        <v>102</v>
      </c>
      <c r="AT220" s="188" t="s">
        <v>75</v>
      </c>
      <c r="AU220" s="188" t="s">
        <v>76</v>
      </c>
      <c r="AY220" s="187" t="s">
        <v>150</v>
      </c>
      <c r="BK220" s="189">
        <f>BK221</f>
        <v>0</v>
      </c>
    </row>
    <row r="221" spans="1:65" s="12" customFormat="1" ht="22.9" customHeight="1">
      <c r="B221" s="176"/>
      <c r="C221" s="177"/>
      <c r="D221" s="178" t="s">
        <v>75</v>
      </c>
      <c r="E221" s="190" t="s">
        <v>3107</v>
      </c>
      <c r="F221" s="190" t="s">
        <v>3108</v>
      </c>
      <c r="G221" s="177"/>
      <c r="H221" s="177"/>
      <c r="I221" s="180"/>
      <c r="J221" s="191">
        <f>BK221</f>
        <v>0</v>
      </c>
      <c r="K221" s="177"/>
      <c r="L221" s="182"/>
      <c r="M221" s="183"/>
      <c r="N221" s="184"/>
      <c r="O221" s="184"/>
      <c r="P221" s="185">
        <f>SUM(P222:P265)</f>
        <v>0</v>
      </c>
      <c r="Q221" s="184"/>
      <c r="R221" s="185">
        <f>SUM(R222:R265)</f>
        <v>0.10589999999999999</v>
      </c>
      <c r="S221" s="184"/>
      <c r="T221" s="186">
        <f>SUM(T222:T265)</f>
        <v>0</v>
      </c>
      <c r="AR221" s="187" t="s">
        <v>102</v>
      </c>
      <c r="AT221" s="188" t="s">
        <v>75</v>
      </c>
      <c r="AU221" s="188" t="s">
        <v>83</v>
      </c>
      <c r="AY221" s="187" t="s">
        <v>150</v>
      </c>
      <c r="BK221" s="189">
        <f>SUM(BK222:BK265)</f>
        <v>0</v>
      </c>
    </row>
    <row r="222" spans="1:65" s="2" customFormat="1" ht="16.5" customHeight="1">
      <c r="A222" s="35"/>
      <c r="B222" s="36"/>
      <c r="C222" s="192" t="s">
        <v>579</v>
      </c>
      <c r="D222" s="192" t="s">
        <v>152</v>
      </c>
      <c r="E222" s="193" t="s">
        <v>3265</v>
      </c>
      <c r="F222" s="194" t="s">
        <v>3266</v>
      </c>
      <c r="G222" s="195" t="s">
        <v>490</v>
      </c>
      <c r="H222" s="196">
        <v>2</v>
      </c>
      <c r="I222" s="197"/>
      <c r="J222" s="198">
        <f>ROUND(I222*H222,2)</f>
        <v>0</v>
      </c>
      <c r="K222" s="194" t="s">
        <v>156</v>
      </c>
      <c r="L222" s="40"/>
      <c r="M222" s="199" t="s">
        <v>1</v>
      </c>
      <c r="N222" s="200" t="s">
        <v>41</v>
      </c>
      <c r="O222" s="72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3" t="s">
        <v>485</v>
      </c>
      <c r="AT222" s="203" t="s">
        <v>152</v>
      </c>
      <c r="AU222" s="203" t="s">
        <v>85</v>
      </c>
      <c r="AY222" s="18" t="s">
        <v>150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18" t="s">
        <v>83</v>
      </c>
      <c r="BK222" s="204">
        <f>ROUND(I222*H222,2)</f>
        <v>0</v>
      </c>
      <c r="BL222" s="18" t="s">
        <v>485</v>
      </c>
      <c r="BM222" s="203" t="s">
        <v>3267</v>
      </c>
    </row>
    <row r="223" spans="1:65" s="2" customFormat="1">
      <c r="A223" s="35"/>
      <c r="B223" s="36"/>
      <c r="C223" s="37"/>
      <c r="D223" s="205" t="s">
        <v>159</v>
      </c>
      <c r="E223" s="37"/>
      <c r="F223" s="206" t="s">
        <v>3268</v>
      </c>
      <c r="G223" s="37"/>
      <c r="H223" s="37"/>
      <c r="I223" s="207"/>
      <c r="J223" s="37"/>
      <c r="K223" s="37"/>
      <c r="L223" s="40"/>
      <c r="M223" s="208"/>
      <c r="N223" s="209"/>
      <c r="O223" s="72"/>
      <c r="P223" s="72"/>
      <c r="Q223" s="72"/>
      <c r="R223" s="72"/>
      <c r="S223" s="72"/>
      <c r="T223" s="73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159</v>
      </c>
      <c r="AU223" s="18" t="s">
        <v>85</v>
      </c>
    </row>
    <row r="224" spans="1:65" s="2" customFormat="1" ht="24.2" customHeight="1">
      <c r="A224" s="35"/>
      <c r="B224" s="36"/>
      <c r="C224" s="192" t="s">
        <v>573</v>
      </c>
      <c r="D224" s="192" t="s">
        <v>152</v>
      </c>
      <c r="E224" s="193" t="s">
        <v>3269</v>
      </c>
      <c r="F224" s="194" t="s">
        <v>3270</v>
      </c>
      <c r="G224" s="195" t="s">
        <v>490</v>
      </c>
      <c r="H224" s="196">
        <v>2</v>
      </c>
      <c r="I224" s="197"/>
      <c r="J224" s="198">
        <f>ROUND(I224*H224,2)</f>
        <v>0</v>
      </c>
      <c r="K224" s="194" t="s">
        <v>156</v>
      </c>
      <c r="L224" s="40"/>
      <c r="M224" s="199" t="s">
        <v>1</v>
      </c>
      <c r="N224" s="200" t="s">
        <v>41</v>
      </c>
      <c r="O224" s="72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3" t="s">
        <v>485</v>
      </c>
      <c r="AT224" s="203" t="s">
        <v>152</v>
      </c>
      <c r="AU224" s="203" t="s">
        <v>85</v>
      </c>
      <c r="AY224" s="18" t="s">
        <v>150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18" t="s">
        <v>83</v>
      </c>
      <c r="BK224" s="204">
        <f>ROUND(I224*H224,2)</f>
        <v>0</v>
      </c>
      <c r="BL224" s="18" t="s">
        <v>485</v>
      </c>
      <c r="BM224" s="203" t="s">
        <v>3271</v>
      </c>
    </row>
    <row r="225" spans="1:65" s="2" customFormat="1">
      <c r="A225" s="35"/>
      <c r="B225" s="36"/>
      <c r="C225" s="37"/>
      <c r="D225" s="205" t="s">
        <v>159</v>
      </c>
      <c r="E225" s="37"/>
      <c r="F225" s="206" t="s">
        <v>3270</v>
      </c>
      <c r="G225" s="37"/>
      <c r="H225" s="37"/>
      <c r="I225" s="207"/>
      <c r="J225" s="37"/>
      <c r="K225" s="37"/>
      <c r="L225" s="40"/>
      <c r="M225" s="208"/>
      <c r="N225" s="209"/>
      <c r="O225" s="72"/>
      <c r="P225" s="72"/>
      <c r="Q225" s="72"/>
      <c r="R225" s="72"/>
      <c r="S225" s="72"/>
      <c r="T225" s="73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159</v>
      </c>
      <c r="AU225" s="18" t="s">
        <v>85</v>
      </c>
    </row>
    <row r="226" spans="1:65" s="2" customFormat="1" ht="33" customHeight="1">
      <c r="A226" s="35"/>
      <c r="B226" s="36"/>
      <c r="C226" s="192" t="s">
        <v>588</v>
      </c>
      <c r="D226" s="192" t="s">
        <v>152</v>
      </c>
      <c r="E226" s="193" t="s">
        <v>3272</v>
      </c>
      <c r="F226" s="194" t="s">
        <v>3273</v>
      </c>
      <c r="G226" s="195" t="s">
        <v>490</v>
      </c>
      <c r="H226" s="196">
        <v>1</v>
      </c>
      <c r="I226" s="197"/>
      <c r="J226" s="198">
        <f>ROUND(I226*H226,2)</f>
        <v>0</v>
      </c>
      <c r="K226" s="194" t="s">
        <v>156</v>
      </c>
      <c r="L226" s="40"/>
      <c r="M226" s="199" t="s">
        <v>1</v>
      </c>
      <c r="N226" s="200" t="s">
        <v>41</v>
      </c>
      <c r="O226" s="72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3" t="s">
        <v>485</v>
      </c>
      <c r="AT226" s="203" t="s">
        <v>152</v>
      </c>
      <c r="AU226" s="203" t="s">
        <v>85</v>
      </c>
      <c r="AY226" s="18" t="s">
        <v>150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8" t="s">
        <v>83</v>
      </c>
      <c r="BK226" s="204">
        <f>ROUND(I226*H226,2)</f>
        <v>0</v>
      </c>
      <c r="BL226" s="18" t="s">
        <v>485</v>
      </c>
      <c r="BM226" s="203" t="s">
        <v>3274</v>
      </c>
    </row>
    <row r="227" spans="1:65" s="2" customFormat="1" ht="19.5">
      <c r="A227" s="35"/>
      <c r="B227" s="36"/>
      <c r="C227" s="37"/>
      <c r="D227" s="205" t="s">
        <v>159</v>
      </c>
      <c r="E227" s="37"/>
      <c r="F227" s="206" t="s">
        <v>3275</v>
      </c>
      <c r="G227" s="37"/>
      <c r="H227" s="37"/>
      <c r="I227" s="207"/>
      <c r="J227" s="37"/>
      <c r="K227" s="37"/>
      <c r="L227" s="40"/>
      <c r="M227" s="208"/>
      <c r="N227" s="209"/>
      <c r="O227" s="72"/>
      <c r="P227" s="72"/>
      <c r="Q227" s="72"/>
      <c r="R227" s="72"/>
      <c r="S227" s="72"/>
      <c r="T227" s="73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159</v>
      </c>
      <c r="AU227" s="18" t="s">
        <v>85</v>
      </c>
    </row>
    <row r="228" spans="1:65" s="2" customFormat="1" ht="24.2" customHeight="1">
      <c r="A228" s="35"/>
      <c r="B228" s="36"/>
      <c r="C228" s="192" t="s">
        <v>593</v>
      </c>
      <c r="D228" s="192" t="s">
        <v>152</v>
      </c>
      <c r="E228" s="193" t="s">
        <v>3276</v>
      </c>
      <c r="F228" s="194" t="s">
        <v>3277</v>
      </c>
      <c r="G228" s="195" t="s">
        <v>363</v>
      </c>
      <c r="H228" s="196">
        <v>36</v>
      </c>
      <c r="I228" s="197"/>
      <c r="J228" s="198">
        <f>ROUND(I228*H228,2)</f>
        <v>0</v>
      </c>
      <c r="K228" s="194" t="s">
        <v>156</v>
      </c>
      <c r="L228" s="40"/>
      <c r="M228" s="199" t="s">
        <v>1</v>
      </c>
      <c r="N228" s="200" t="s">
        <v>41</v>
      </c>
      <c r="O228" s="72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3" t="s">
        <v>485</v>
      </c>
      <c r="AT228" s="203" t="s">
        <v>152</v>
      </c>
      <c r="AU228" s="203" t="s">
        <v>85</v>
      </c>
      <c r="AY228" s="18" t="s">
        <v>150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18" t="s">
        <v>83</v>
      </c>
      <c r="BK228" s="204">
        <f>ROUND(I228*H228,2)</f>
        <v>0</v>
      </c>
      <c r="BL228" s="18" t="s">
        <v>485</v>
      </c>
      <c r="BM228" s="203" t="s">
        <v>3278</v>
      </c>
    </row>
    <row r="229" spans="1:65" s="2" customFormat="1" ht="39">
      <c r="A229" s="35"/>
      <c r="B229" s="36"/>
      <c r="C229" s="37"/>
      <c r="D229" s="205" t="s">
        <v>159</v>
      </c>
      <c r="E229" s="37"/>
      <c r="F229" s="206" t="s">
        <v>3279</v>
      </c>
      <c r="G229" s="37"/>
      <c r="H229" s="37"/>
      <c r="I229" s="207"/>
      <c r="J229" s="37"/>
      <c r="K229" s="37"/>
      <c r="L229" s="40"/>
      <c r="M229" s="208"/>
      <c r="N229" s="209"/>
      <c r="O229" s="72"/>
      <c r="P229" s="72"/>
      <c r="Q229" s="72"/>
      <c r="R229" s="72"/>
      <c r="S229" s="72"/>
      <c r="T229" s="73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159</v>
      </c>
      <c r="AU229" s="18" t="s">
        <v>85</v>
      </c>
    </row>
    <row r="230" spans="1:65" s="2" customFormat="1" ht="16.5" customHeight="1">
      <c r="A230" s="35"/>
      <c r="B230" s="36"/>
      <c r="C230" s="192" t="s">
        <v>600</v>
      </c>
      <c r="D230" s="192" t="s">
        <v>152</v>
      </c>
      <c r="E230" s="193" t="s">
        <v>3280</v>
      </c>
      <c r="F230" s="194" t="s">
        <v>3281</v>
      </c>
      <c r="G230" s="195" t="s">
        <v>490</v>
      </c>
      <c r="H230" s="196">
        <v>1</v>
      </c>
      <c r="I230" s="197"/>
      <c r="J230" s="198">
        <f>ROUND(I230*H230,2)</f>
        <v>0</v>
      </c>
      <c r="K230" s="194" t="s">
        <v>156</v>
      </c>
      <c r="L230" s="40"/>
      <c r="M230" s="199" t="s">
        <v>1</v>
      </c>
      <c r="N230" s="200" t="s">
        <v>41</v>
      </c>
      <c r="O230" s="72"/>
      <c r="P230" s="201">
        <f>O230*H230</f>
        <v>0</v>
      </c>
      <c r="Q230" s="201">
        <v>0</v>
      </c>
      <c r="R230" s="201">
        <f>Q230*H230</f>
        <v>0</v>
      </c>
      <c r="S230" s="201">
        <v>0</v>
      </c>
      <c r="T230" s="202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3" t="s">
        <v>485</v>
      </c>
      <c r="AT230" s="203" t="s">
        <v>152</v>
      </c>
      <c r="AU230" s="203" t="s">
        <v>85</v>
      </c>
      <c r="AY230" s="18" t="s">
        <v>150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18" t="s">
        <v>83</v>
      </c>
      <c r="BK230" s="204">
        <f>ROUND(I230*H230,2)</f>
        <v>0</v>
      </c>
      <c r="BL230" s="18" t="s">
        <v>485</v>
      </c>
      <c r="BM230" s="203" t="s">
        <v>3282</v>
      </c>
    </row>
    <row r="231" spans="1:65" s="2" customFormat="1">
      <c r="A231" s="35"/>
      <c r="B231" s="36"/>
      <c r="C231" s="37"/>
      <c r="D231" s="205" t="s">
        <v>159</v>
      </c>
      <c r="E231" s="37"/>
      <c r="F231" s="206" t="s">
        <v>3281</v>
      </c>
      <c r="G231" s="37"/>
      <c r="H231" s="37"/>
      <c r="I231" s="207"/>
      <c r="J231" s="37"/>
      <c r="K231" s="37"/>
      <c r="L231" s="40"/>
      <c r="M231" s="208"/>
      <c r="N231" s="209"/>
      <c r="O231" s="72"/>
      <c r="P231" s="72"/>
      <c r="Q231" s="72"/>
      <c r="R231" s="72"/>
      <c r="S231" s="72"/>
      <c r="T231" s="73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159</v>
      </c>
      <c r="AU231" s="18" t="s">
        <v>85</v>
      </c>
    </row>
    <row r="232" spans="1:65" s="2" customFormat="1" ht="16.5" customHeight="1">
      <c r="A232" s="35"/>
      <c r="B232" s="36"/>
      <c r="C232" s="192" t="s">
        <v>607</v>
      </c>
      <c r="D232" s="192" t="s">
        <v>152</v>
      </c>
      <c r="E232" s="193" t="s">
        <v>3283</v>
      </c>
      <c r="F232" s="194" t="s">
        <v>3284</v>
      </c>
      <c r="G232" s="195" t="s">
        <v>490</v>
      </c>
      <c r="H232" s="196">
        <v>36</v>
      </c>
      <c r="I232" s="197"/>
      <c r="J232" s="198">
        <f>ROUND(I232*H232,2)</f>
        <v>0</v>
      </c>
      <c r="K232" s="194" t="s">
        <v>156</v>
      </c>
      <c r="L232" s="40"/>
      <c r="M232" s="199" t="s">
        <v>1</v>
      </c>
      <c r="N232" s="200" t="s">
        <v>41</v>
      </c>
      <c r="O232" s="72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3" t="s">
        <v>485</v>
      </c>
      <c r="AT232" s="203" t="s">
        <v>152</v>
      </c>
      <c r="AU232" s="203" t="s">
        <v>85</v>
      </c>
      <c r="AY232" s="18" t="s">
        <v>150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8" t="s">
        <v>83</v>
      </c>
      <c r="BK232" s="204">
        <f>ROUND(I232*H232,2)</f>
        <v>0</v>
      </c>
      <c r="BL232" s="18" t="s">
        <v>485</v>
      </c>
      <c r="BM232" s="203" t="s">
        <v>3285</v>
      </c>
    </row>
    <row r="233" spans="1:65" s="2" customFormat="1">
      <c r="A233" s="35"/>
      <c r="B233" s="36"/>
      <c r="C233" s="37"/>
      <c r="D233" s="205" t="s">
        <v>159</v>
      </c>
      <c r="E233" s="37"/>
      <c r="F233" s="206" t="s">
        <v>3286</v>
      </c>
      <c r="G233" s="37"/>
      <c r="H233" s="37"/>
      <c r="I233" s="207"/>
      <c r="J233" s="37"/>
      <c r="K233" s="37"/>
      <c r="L233" s="40"/>
      <c r="M233" s="208"/>
      <c r="N233" s="209"/>
      <c r="O233" s="72"/>
      <c r="P233" s="72"/>
      <c r="Q233" s="72"/>
      <c r="R233" s="72"/>
      <c r="S233" s="72"/>
      <c r="T233" s="73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159</v>
      </c>
      <c r="AU233" s="18" t="s">
        <v>85</v>
      </c>
    </row>
    <row r="234" spans="1:65" s="2" customFormat="1" ht="16.5" customHeight="1">
      <c r="A234" s="35"/>
      <c r="B234" s="36"/>
      <c r="C234" s="192" t="s">
        <v>614</v>
      </c>
      <c r="D234" s="192" t="s">
        <v>152</v>
      </c>
      <c r="E234" s="193" t="s">
        <v>3287</v>
      </c>
      <c r="F234" s="194" t="s">
        <v>3288</v>
      </c>
      <c r="G234" s="195" t="s">
        <v>490</v>
      </c>
      <c r="H234" s="196">
        <v>1</v>
      </c>
      <c r="I234" s="197"/>
      <c r="J234" s="198">
        <f>ROUND(I234*H234,2)</f>
        <v>0</v>
      </c>
      <c r="K234" s="194" t="s">
        <v>156</v>
      </c>
      <c r="L234" s="40"/>
      <c r="M234" s="199" t="s">
        <v>1</v>
      </c>
      <c r="N234" s="200" t="s">
        <v>41</v>
      </c>
      <c r="O234" s="72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3" t="s">
        <v>485</v>
      </c>
      <c r="AT234" s="203" t="s">
        <v>152</v>
      </c>
      <c r="AU234" s="203" t="s">
        <v>85</v>
      </c>
      <c r="AY234" s="18" t="s">
        <v>150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18" t="s">
        <v>83</v>
      </c>
      <c r="BK234" s="204">
        <f>ROUND(I234*H234,2)</f>
        <v>0</v>
      </c>
      <c r="BL234" s="18" t="s">
        <v>485</v>
      </c>
      <c r="BM234" s="203" t="s">
        <v>3289</v>
      </c>
    </row>
    <row r="235" spans="1:65" s="2" customFormat="1">
      <c r="A235" s="35"/>
      <c r="B235" s="36"/>
      <c r="C235" s="37"/>
      <c r="D235" s="205" t="s">
        <v>159</v>
      </c>
      <c r="E235" s="37"/>
      <c r="F235" s="206" t="s">
        <v>3290</v>
      </c>
      <c r="G235" s="37"/>
      <c r="H235" s="37"/>
      <c r="I235" s="207"/>
      <c r="J235" s="37"/>
      <c r="K235" s="37"/>
      <c r="L235" s="40"/>
      <c r="M235" s="208"/>
      <c r="N235" s="209"/>
      <c r="O235" s="72"/>
      <c r="P235" s="72"/>
      <c r="Q235" s="72"/>
      <c r="R235" s="72"/>
      <c r="S235" s="72"/>
      <c r="T235" s="73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159</v>
      </c>
      <c r="AU235" s="18" t="s">
        <v>85</v>
      </c>
    </row>
    <row r="236" spans="1:65" s="2" customFormat="1" ht="16.5" customHeight="1">
      <c r="A236" s="35"/>
      <c r="B236" s="36"/>
      <c r="C236" s="192" t="s">
        <v>583</v>
      </c>
      <c r="D236" s="192" t="s">
        <v>152</v>
      </c>
      <c r="E236" s="193" t="s">
        <v>3291</v>
      </c>
      <c r="F236" s="194" t="s">
        <v>3292</v>
      </c>
      <c r="G236" s="195" t="s">
        <v>490</v>
      </c>
      <c r="H236" s="196">
        <v>1</v>
      </c>
      <c r="I236" s="197"/>
      <c r="J236" s="198">
        <f>ROUND(I236*H236,2)</f>
        <v>0</v>
      </c>
      <c r="K236" s="194" t="s">
        <v>156</v>
      </c>
      <c r="L236" s="40"/>
      <c r="M236" s="199" t="s">
        <v>1</v>
      </c>
      <c r="N236" s="200" t="s">
        <v>41</v>
      </c>
      <c r="O236" s="72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3" t="s">
        <v>485</v>
      </c>
      <c r="AT236" s="203" t="s">
        <v>152</v>
      </c>
      <c r="AU236" s="203" t="s">
        <v>85</v>
      </c>
      <c r="AY236" s="18" t="s">
        <v>150</v>
      </c>
      <c r="BE236" s="204">
        <f>IF(N236="základní",J236,0)</f>
        <v>0</v>
      </c>
      <c r="BF236" s="204">
        <f>IF(N236="snížená",J236,0)</f>
        <v>0</v>
      </c>
      <c r="BG236" s="204">
        <f>IF(N236="zákl. přenesená",J236,0)</f>
        <v>0</v>
      </c>
      <c r="BH236" s="204">
        <f>IF(N236="sníž. přenesená",J236,0)</f>
        <v>0</v>
      </c>
      <c r="BI236" s="204">
        <f>IF(N236="nulová",J236,0)</f>
        <v>0</v>
      </c>
      <c r="BJ236" s="18" t="s">
        <v>83</v>
      </c>
      <c r="BK236" s="204">
        <f>ROUND(I236*H236,2)</f>
        <v>0</v>
      </c>
      <c r="BL236" s="18" t="s">
        <v>485</v>
      </c>
      <c r="BM236" s="203" t="s">
        <v>3293</v>
      </c>
    </row>
    <row r="237" spans="1:65" s="2" customFormat="1">
      <c r="A237" s="35"/>
      <c r="B237" s="36"/>
      <c r="C237" s="37"/>
      <c r="D237" s="205" t="s">
        <v>159</v>
      </c>
      <c r="E237" s="37"/>
      <c r="F237" s="206" t="s">
        <v>3294</v>
      </c>
      <c r="G237" s="37"/>
      <c r="H237" s="37"/>
      <c r="I237" s="207"/>
      <c r="J237" s="37"/>
      <c r="K237" s="37"/>
      <c r="L237" s="40"/>
      <c r="M237" s="208"/>
      <c r="N237" s="209"/>
      <c r="O237" s="72"/>
      <c r="P237" s="72"/>
      <c r="Q237" s="72"/>
      <c r="R237" s="72"/>
      <c r="S237" s="72"/>
      <c r="T237" s="73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159</v>
      </c>
      <c r="AU237" s="18" t="s">
        <v>85</v>
      </c>
    </row>
    <row r="238" spans="1:65" s="2" customFormat="1" ht="16.5" customHeight="1">
      <c r="A238" s="35"/>
      <c r="B238" s="36"/>
      <c r="C238" s="192" t="s">
        <v>619</v>
      </c>
      <c r="D238" s="192" t="s">
        <v>152</v>
      </c>
      <c r="E238" s="193" t="s">
        <v>3295</v>
      </c>
      <c r="F238" s="194" t="s">
        <v>3296</v>
      </c>
      <c r="G238" s="195" t="s">
        <v>490</v>
      </c>
      <c r="H238" s="196">
        <v>3</v>
      </c>
      <c r="I238" s="197"/>
      <c r="J238" s="198">
        <f>ROUND(I238*H238,2)</f>
        <v>0</v>
      </c>
      <c r="K238" s="194" t="s">
        <v>156</v>
      </c>
      <c r="L238" s="40"/>
      <c r="M238" s="199" t="s">
        <v>1</v>
      </c>
      <c r="N238" s="200" t="s">
        <v>41</v>
      </c>
      <c r="O238" s="72"/>
      <c r="P238" s="201">
        <f>O238*H238</f>
        <v>0</v>
      </c>
      <c r="Q238" s="201">
        <v>0</v>
      </c>
      <c r="R238" s="201">
        <f>Q238*H238</f>
        <v>0</v>
      </c>
      <c r="S238" s="201">
        <v>0</v>
      </c>
      <c r="T238" s="202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3" t="s">
        <v>485</v>
      </c>
      <c r="AT238" s="203" t="s">
        <v>152</v>
      </c>
      <c r="AU238" s="203" t="s">
        <v>85</v>
      </c>
      <c r="AY238" s="18" t="s">
        <v>150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18" t="s">
        <v>83</v>
      </c>
      <c r="BK238" s="204">
        <f>ROUND(I238*H238,2)</f>
        <v>0</v>
      </c>
      <c r="BL238" s="18" t="s">
        <v>485</v>
      </c>
      <c r="BM238" s="203" t="s">
        <v>3297</v>
      </c>
    </row>
    <row r="239" spans="1:65" s="2" customFormat="1">
      <c r="A239" s="35"/>
      <c r="B239" s="36"/>
      <c r="C239" s="37"/>
      <c r="D239" s="205" t="s">
        <v>159</v>
      </c>
      <c r="E239" s="37"/>
      <c r="F239" s="206" t="s">
        <v>3298</v>
      </c>
      <c r="G239" s="37"/>
      <c r="H239" s="37"/>
      <c r="I239" s="207"/>
      <c r="J239" s="37"/>
      <c r="K239" s="37"/>
      <c r="L239" s="40"/>
      <c r="M239" s="208"/>
      <c r="N239" s="209"/>
      <c r="O239" s="72"/>
      <c r="P239" s="72"/>
      <c r="Q239" s="72"/>
      <c r="R239" s="72"/>
      <c r="S239" s="72"/>
      <c r="T239" s="73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159</v>
      </c>
      <c r="AU239" s="18" t="s">
        <v>85</v>
      </c>
    </row>
    <row r="240" spans="1:65" s="2" customFormat="1" ht="16.5" customHeight="1">
      <c r="A240" s="35"/>
      <c r="B240" s="36"/>
      <c r="C240" s="192" t="s">
        <v>624</v>
      </c>
      <c r="D240" s="192" t="s">
        <v>152</v>
      </c>
      <c r="E240" s="193" t="s">
        <v>3299</v>
      </c>
      <c r="F240" s="194" t="s">
        <v>3300</v>
      </c>
      <c r="G240" s="195" t="s">
        <v>490</v>
      </c>
      <c r="H240" s="196">
        <v>2</v>
      </c>
      <c r="I240" s="197"/>
      <c r="J240" s="198">
        <f>ROUND(I240*H240,2)</f>
        <v>0</v>
      </c>
      <c r="K240" s="194" t="s">
        <v>156</v>
      </c>
      <c r="L240" s="40"/>
      <c r="M240" s="199" t="s">
        <v>1</v>
      </c>
      <c r="N240" s="200" t="s">
        <v>41</v>
      </c>
      <c r="O240" s="72"/>
      <c r="P240" s="201">
        <f>O240*H240</f>
        <v>0</v>
      </c>
      <c r="Q240" s="201">
        <v>0</v>
      </c>
      <c r="R240" s="201">
        <f>Q240*H240</f>
        <v>0</v>
      </c>
      <c r="S240" s="201">
        <v>0</v>
      </c>
      <c r="T240" s="20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3" t="s">
        <v>485</v>
      </c>
      <c r="AT240" s="203" t="s">
        <v>152</v>
      </c>
      <c r="AU240" s="203" t="s">
        <v>85</v>
      </c>
      <c r="AY240" s="18" t="s">
        <v>150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18" t="s">
        <v>83</v>
      </c>
      <c r="BK240" s="204">
        <f>ROUND(I240*H240,2)</f>
        <v>0</v>
      </c>
      <c r="BL240" s="18" t="s">
        <v>485</v>
      </c>
      <c r="BM240" s="203" t="s">
        <v>3301</v>
      </c>
    </row>
    <row r="241" spans="1:65" s="2" customFormat="1">
      <c r="A241" s="35"/>
      <c r="B241" s="36"/>
      <c r="C241" s="37"/>
      <c r="D241" s="205" t="s">
        <v>159</v>
      </c>
      <c r="E241" s="37"/>
      <c r="F241" s="206" t="s">
        <v>3302</v>
      </c>
      <c r="G241" s="37"/>
      <c r="H241" s="37"/>
      <c r="I241" s="207"/>
      <c r="J241" s="37"/>
      <c r="K241" s="37"/>
      <c r="L241" s="40"/>
      <c r="M241" s="208"/>
      <c r="N241" s="209"/>
      <c r="O241" s="72"/>
      <c r="P241" s="72"/>
      <c r="Q241" s="72"/>
      <c r="R241" s="72"/>
      <c r="S241" s="72"/>
      <c r="T241" s="73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159</v>
      </c>
      <c r="AU241" s="18" t="s">
        <v>85</v>
      </c>
    </row>
    <row r="242" spans="1:65" s="2" customFormat="1" ht="16.5" customHeight="1">
      <c r="A242" s="35"/>
      <c r="B242" s="36"/>
      <c r="C242" s="192" t="s">
        <v>628</v>
      </c>
      <c r="D242" s="192" t="s">
        <v>152</v>
      </c>
      <c r="E242" s="193" t="s">
        <v>3303</v>
      </c>
      <c r="F242" s="194" t="s">
        <v>3304</v>
      </c>
      <c r="G242" s="195" t="s">
        <v>490</v>
      </c>
      <c r="H242" s="196">
        <v>1</v>
      </c>
      <c r="I242" s="197"/>
      <c r="J242" s="198">
        <f>ROUND(I242*H242,2)</f>
        <v>0</v>
      </c>
      <c r="K242" s="194" t="s">
        <v>156</v>
      </c>
      <c r="L242" s="40"/>
      <c r="M242" s="199" t="s">
        <v>1</v>
      </c>
      <c r="N242" s="200" t="s">
        <v>41</v>
      </c>
      <c r="O242" s="72"/>
      <c r="P242" s="201">
        <f>O242*H242</f>
        <v>0</v>
      </c>
      <c r="Q242" s="201">
        <v>0</v>
      </c>
      <c r="R242" s="201">
        <f>Q242*H242</f>
        <v>0</v>
      </c>
      <c r="S242" s="201">
        <v>0</v>
      </c>
      <c r="T242" s="202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3" t="s">
        <v>485</v>
      </c>
      <c r="AT242" s="203" t="s">
        <v>152</v>
      </c>
      <c r="AU242" s="203" t="s">
        <v>85</v>
      </c>
      <c r="AY242" s="18" t="s">
        <v>150</v>
      </c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18" t="s">
        <v>83</v>
      </c>
      <c r="BK242" s="204">
        <f>ROUND(I242*H242,2)</f>
        <v>0</v>
      </c>
      <c r="BL242" s="18" t="s">
        <v>485</v>
      </c>
      <c r="BM242" s="203" t="s">
        <v>3305</v>
      </c>
    </row>
    <row r="243" spans="1:65" s="2" customFormat="1">
      <c r="A243" s="35"/>
      <c r="B243" s="36"/>
      <c r="C243" s="37"/>
      <c r="D243" s="205" t="s">
        <v>159</v>
      </c>
      <c r="E243" s="37"/>
      <c r="F243" s="206" t="s">
        <v>3306</v>
      </c>
      <c r="G243" s="37"/>
      <c r="H243" s="37"/>
      <c r="I243" s="207"/>
      <c r="J243" s="37"/>
      <c r="K243" s="37"/>
      <c r="L243" s="40"/>
      <c r="M243" s="208"/>
      <c r="N243" s="209"/>
      <c r="O243" s="72"/>
      <c r="P243" s="72"/>
      <c r="Q243" s="72"/>
      <c r="R243" s="72"/>
      <c r="S243" s="72"/>
      <c r="T243" s="73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159</v>
      </c>
      <c r="AU243" s="18" t="s">
        <v>85</v>
      </c>
    </row>
    <row r="244" spans="1:65" s="2" customFormat="1" ht="16.5" customHeight="1">
      <c r="A244" s="35"/>
      <c r="B244" s="36"/>
      <c r="C244" s="192" t="s">
        <v>635</v>
      </c>
      <c r="D244" s="192" t="s">
        <v>152</v>
      </c>
      <c r="E244" s="193" t="s">
        <v>3307</v>
      </c>
      <c r="F244" s="194" t="s">
        <v>3308</v>
      </c>
      <c r="G244" s="195" t="s">
        <v>490</v>
      </c>
      <c r="H244" s="196">
        <v>1</v>
      </c>
      <c r="I244" s="197"/>
      <c r="J244" s="198">
        <f>ROUND(I244*H244,2)</f>
        <v>0</v>
      </c>
      <c r="K244" s="194" t="s">
        <v>156</v>
      </c>
      <c r="L244" s="40"/>
      <c r="M244" s="199" t="s">
        <v>1</v>
      </c>
      <c r="N244" s="200" t="s">
        <v>41</v>
      </c>
      <c r="O244" s="72"/>
      <c r="P244" s="201">
        <f>O244*H244</f>
        <v>0</v>
      </c>
      <c r="Q244" s="201">
        <v>0</v>
      </c>
      <c r="R244" s="201">
        <f>Q244*H244</f>
        <v>0</v>
      </c>
      <c r="S244" s="201">
        <v>0</v>
      </c>
      <c r="T244" s="20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3" t="s">
        <v>485</v>
      </c>
      <c r="AT244" s="203" t="s">
        <v>152</v>
      </c>
      <c r="AU244" s="203" t="s">
        <v>85</v>
      </c>
      <c r="AY244" s="18" t="s">
        <v>150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18" t="s">
        <v>83</v>
      </c>
      <c r="BK244" s="204">
        <f>ROUND(I244*H244,2)</f>
        <v>0</v>
      </c>
      <c r="BL244" s="18" t="s">
        <v>485</v>
      </c>
      <c r="BM244" s="203" t="s">
        <v>3309</v>
      </c>
    </row>
    <row r="245" spans="1:65" s="2" customFormat="1" ht="19.5">
      <c r="A245" s="35"/>
      <c r="B245" s="36"/>
      <c r="C245" s="37"/>
      <c r="D245" s="205" t="s">
        <v>159</v>
      </c>
      <c r="E245" s="37"/>
      <c r="F245" s="206" t="s">
        <v>3310</v>
      </c>
      <c r="G245" s="37"/>
      <c r="H245" s="37"/>
      <c r="I245" s="207"/>
      <c r="J245" s="37"/>
      <c r="K245" s="37"/>
      <c r="L245" s="40"/>
      <c r="M245" s="208"/>
      <c r="N245" s="209"/>
      <c r="O245" s="72"/>
      <c r="P245" s="72"/>
      <c r="Q245" s="72"/>
      <c r="R245" s="72"/>
      <c r="S245" s="72"/>
      <c r="T245" s="73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159</v>
      </c>
      <c r="AU245" s="18" t="s">
        <v>85</v>
      </c>
    </row>
    <row r="246" spans="1:65" s="2" customFormat="1" ht="16.5" customHeight="1">
      <c r="A246" s="35"/>
      <c r="B246" s="36"/>
      <c r="C246" s="192" t="s">
        <v>640</v>
      </c>
      <c r="D246" s="192" t="s">
        <v>152</v>
      </c>
      <c r="E246" s="193" t="s">
        <v>3311</v>
      </c>
      <c r="F246" s="194" t="s">
        <v>3312</v>
      </c>
      <c r="G246" s="195" t="s">
        <v>490</v>
      </c>
      <c r="H246" s="196">
        <v>1</v>
      </c>
      <c r="I246" s="197"/>
      <c r="J246" s="198">
        <f>ROUND(I246*H246,2)</f>
        <v>0</v>
      </c>
      <c r="K246" s="194" t="s">
        <v>156</v>
      </c>
      <c r="L246" s="40"/>
      <c r="M246" s="199" t="s">
        <v>1</v>
      </c>
      <c r="N246" s="200" t="s">
        <v>41</v>
      </c>
      <c r="O246" s="72"/>
      <c r="P246" s="201">
        <f>O246*H246</f>
        <v>0</v>
      </c>
      <c r="Q246" s="201">
        <v>0</v>
      </c>
      <c r="R246" s="201">
        <f>Q246*H246</f>
        <v>0</v>
      </c>
      <c r="S246" s="201">
        <v>0</v>
      </c>
      <c r="T246" s="202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3" t="s">
        <v>485</v>
      </c>
      <c r="AT246" s="203" t="s">
        <v>152</v>
      </c>
      <c r="AU246" s="203" t="s">
        <v>85</v>
      </c>
      <c r="AY246" s="18" t="s">
        <v>150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8" t="s">
        <v>83</v>
      </c>
      <c r="BK246" s="204">
        <f>ROUND(I246*H246,2)</f>
        <v>0</v>
      </c>
      <c r="BL246" s="18" t="s">
        <v>485</v>
      </c>
      <c r="BM246" s="203" t="s">
        <v>3313</v>
      </c>
    </row>
    <row r="247" spans="1:65" s="2" customFormat="1" ht="19.5">
      <c r="A247" s="35"/>
      <c r="B247" s="36"/>
      <c r="C247" s="37"/>
      <c r="D247" s="205" t="s">
        <v>159</v>
      </c>
      <c r="E247" s="37"/>
      <c r="F247" s="206" t="s">
        <v>3314</v>
      </c>
      <c r="G247" s="37"/>
      <c r="H247" s="37"/>
      <c r="I247" s="207"/>
      <c r="J247" s="37"/>
      <c r="K247" s="37"/>
      <c r="L247" s="40"/>
      <c r="M247" s="208"/>
      <c r="N247" s="209"/>
      <c r="O247" s="72"/>
      <c r="P247" s="72"/>
      <c r="Q247" s="72"/>
      <c r="R247" s="72"/>
      <c r="S247" s="72"/>
      <c r="T247" s="73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159</v>
      </c>
      <c r="AU247" s="18" t="s">
        <v>85</v>
      </c>
    </row>
    <row r="248" spans="1:65" s="2" customFormat="1" ht="16.5" customHeight="1">
      <c r="A248" s="35"/>
      <c r="B248" s="36"/>
      <c r="C248" s="192" t="s">
        <v>646</v>
      </c>
      <c r="D248" s="192" t="s">
        <v>152</v>
      </c>
      <c r="E248" s="193" t="s">
        <v>3315</v>
      </c>
      <c r="F248" s="194" t="s">
        <v>3316</v>
      </c>
      <c r="G248" s="195" t="s">
        <v>490</v>
      </c>
      <c r="H248" s="196">
        <v>1</v>
      </c>
      <c r="I248" s="197"/>
      <c r="J248" s="198">
        <f>ROUND(I248*H248,2)</f>
        <v>0</v>
      </c>
      <c r="K248" s="194" t="s">
        <v>156</v>
      </c>
      <c r="L248" s="40"/>
      <c r="M248" s="199" t="s">
        <v>1</v>
      </c>
      <c r="N248" s="200" t="s">
        <v>41</v>
      </c>
      <c r="O248" s="72"/>
      <c r="P248" s="201">
        <f>O248*H248</f>
        <v>0</v>
      </c>
      <c r="Q248" s="201">
        <v>0</v>
      </c>
      <c r="R248" s="201">
        <f>Q248*H248</f>
        <v>0</v>
      </c>
      <c r="S248" s="201">
        <v>0</v>
      </c>
      <c r="T248" s="202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3" t="s">
        <v>485</v>
      </c>
      <c r="AT248" s="203" t="s">
        <v>152</v>
      </c>
      <c r="AU248" s="203" t="s">
        <v>85</v>
      </c>
      <c r="AY248" s="18" t="s">
        <v>150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18" t="s">
        <v>83</v>
      </c>
      <c r="BK248" s="204">
        <f>ROUND(I248*H248,2)</f>
        <v>0</v>
      </c>
      <c r="BL248" s="18" t="s">
        <v>485</v>
      </c>
      <c r="BM248" s="203" t="s">
        <v>3317</v>
      </c>
    </row>
    <row r="249" spans="1:65" s="2" customFormat="1" ht="19.5">
      <c r="A249" s="35"/>
      <c r="B249" s="36"/>
      <c r="C249" s="37"/>
      <c r="D249" s="205" t="s">
        <v>159</v>
      </c>
      <c r="E249" s="37"/>
      <c r="F249" s="206" t="s">
        <v>3318</v>
      </c>
      <c r="G249" s="37"/>
      <c r="H249" s="37"/>
      <c r="I249" s="207"/>
      <c r="J249" s="37"/>
      <c r="K249" s="37"/>
      <c r="L249" s="40"/>
      <c r="M249" s="208"/>
      <c r="N249" s="209"/>
      <c r="O249" s="72"/>
      <c r="P249" s="72"/>
      <c r="Q249" s="72"/>
      <c r="R249" s="72"/>
      <c r="S249" s="72"/>
      <c r="T249" s="73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159</v>
      </c>
      <c r="AU249" s="18" t="s">
        <v>85</v>
      </c>
    </row>
    <row r="250" spans="1:65" s="2" customFormat="1" ht="16.5" customHeight="1">
      <c r="A250" s="35"/>
      <c r="B250" s="36"/>
      <c r="C250" s="192" t="s">
        <v>652</v>
      </c>
      <c r="D250" s="192" t="s">
        <v>152</v>
      </c>
      <c r="E250" s="193" t="s">
        <v>3319</v>
      </c>
      <c r="F250" s="194" t="s">
        <v>3320</v>
      </c>
      <c r="G250" s="195" t="s">
        <v>490</v>
      </c>
      <c r="H250" s="196">
        <v>1</v>
      </c>
      <c r="I250" s="197"/>
      <c r="J250" s="198">
        <f>ROUND(I250*H250,2)</f>
        <v>0</v>
      </c>
      <c r="K250" s="194" t="s">
        <v>156</v>
      </c>
      <c r="L250" s="40"/>
      <c r="M250" s="199" t="s">
        <v>1</v>
      </c>
      <c r="N250" s="200" t="s">
        <v>41</v>
      </c>
      <c r="O250" s="72"/>
      <c r="P250" s="201">
        <f>O250*H250</f>
        <v>0</v>
      </c>
      <c r="Q250" s="201">
        <v>0</v>
      </c>
      <c r="R250" s="201">
        <f>Q250*H250</f>
        <v>0</v>
      </c>
      <c r="S250" s="201">
        <v>0</v>
      </c>
      <c r="T250" s="202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3" t="s">
        <v>485</v>
      </c>
      <c r="AT250" s="203" t="s">
        <v>152</v>
      </c>
      <c r="AU250" s="203" t="s">
        <v>85</v>
      </c>
      <c r="AY250" s="18" t="s">
        <v>150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8" t="s">
        <v>83</v>
      </c>
      <c r="BK250" s="204">
        <f>ROUND(I250*H250,2)</f>
        <v>0</v>
      </c>
      <c r="BL250" s="18" t="s">
        <v>485</v>
      </c>
      <c r="BM250" s="203" t="s">
        <v>3321</v>
      </c>
    </row>
    <row r="251" spans="1:65" s="2" customFormat="1">
      <c r="A251" s="35"/>
      <c r="B251" s="36"/>
      <c r="C251" s="37"/>
      <c r="D251" s="205" t="s">
        <v>159</v>
      </c>
      <c r="E251" s="37"/>
      <c r="F251" s="206" t="s">
        <v>3322</v>
      </c>
      <c r="G251" s="37"/>
      <c r="H251" s="37"/>
      <c r="I251" s="207"/>
      <c r="J251" s="37"/>
      <c r="K251" s="37"/>
      <c r="L251" s="40"/>
      <c r="M251" s="208"/>
      <c r="N251" s="209"/>
      <c r="O251" s="72"/>
      <c r="P251" s="72"/>
      <c r="Q251" s="72"/>
      <c r="R251" s="72"/>
      <c r="S251" s="72"/>
      <c r="T251" s="73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159</v>
      </c>
      <c r="AU251" s="18" t="s">
        <v>85</v>
      </c>
    </row>
    <row r="252" spans="1:65" s="2" customFormat="1" ht="16.5" customHeight="1">
      <c r="A252" s="35"/>
      <c r="B252" s="36"/>
      <c r="C252" s="192" t="s">
        <v>658</v>
      </c>
      <c r="D252" s="192" t="s">
        <v>152</v>
      </c>
      <c r="E252" s="193" t="s">
        <v>3323</v>
      </c>
      <c r="F252" s="194" t="s">
        <v>3324</v>
      </c>
      <c r="G252" s="195" t="s">
        <v>490</v>
      </c>
      <c r="H252" s="196">
        <v>1</v>
      </c>
      <c r="I252" s="197"/>
      <c r="J252" s="198">
        <f>ROUND(I252*H252,2)</f>
        <v>0</v>
      </c>
      <c r="K252" s="194" t="s">
        <v>156</v>
      </c>
      <c r="L252" s="40"/>
      <c r="M252" s="199" t="s">
        <v>1</v>
      </c>
      <c r="N252" s="200" t="s">
        <v>41</v>
      </c>
      <c r="O252" s="72"/>
      <c r="P252" s="201">
        <f>O252*H252</f>
        <v>0</v>
      </c>
      <c r="Q252" s="201">
        <v>0</v>
      </c>
      <c r="R252" s="201">
        <f>Q252*H252</f>
        <v>0</v>
      </c>
      <c r="S252" s="201">
        <v>0</v>
      </c>
      <c r="T252" s="202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3" t="s">
        <v>485</v>
      </c>
      <c r="AT252" s="203" t="s">
        <v>152</v>
      </c>
      <c r="AU252" s="203" t="s">
        <v>85</v>
      </c>
      <c r="AY252" s="18" t="s">
        <v>150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18" t="s">
        <v>83</v>
      </c>
      <c r="BK252" s="204">
        <f>ROUND(I252*H252,2)</f>
        <v>0</v>
      </c>
      <c r="BL252" s="18" t="s">
        <v>485</v>
      </c>
      <c r="BM252" s="203" t="s">
        <v>3325</v>
      </c>
    </row>
    <row r="253" spans="1:65" s="2" customFormat="1">
      <c r="A253" s="35"/>
      <c r="B253" s="36"/>
      <c r="C253" s="37"/>
      <c r="D253" s="205" t="s">
        <v>159</v>
      </c>
      <c r="E253" s="37"/>
      <c r="F253" s="206" t="s">
        <v>3324</v>
      </c>
      <c r="G253" s="37"/>
      <c r="H253" s="37"/>
      <c r="I253" s="207"/>
      <c r="J253" s="37"/>
      <c r="K253" s="37"/>
      <c r="L253" s="40"/>
      <c r="M253" s="208"/>
      <c r="N253" s="209"/>
      <c r="O253" s="72"/>
      <c r="P253" s="72"/>
      <c r="Q253" s="72"/>
      <c r="R253" s="72"/>
      <c r="S253" s="72"/>
      <c r="T253" s="73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159</v>
      </c>
      <c r="AU253" s="18" t="s">
        <v>85</v>
      </c>
    </row>
    <row r="254" spans="1:65" s="2" customFormat="1" ht="16.5" customHeight="1">
      <c r="A254" s="35"/>
      <c r="B254" s="36"/>
      <c r="C254" s="246" t="s">
        <v>701</v>
      </c>
      <c r="D254" s="246" t="s">
        <v>289</v>
      </c>
      <c r="E254" s="247" t="s">
        <v>3326</v>
      </c>
      <c r="F254" s="248" t="s">
        <v>3327</v>
      </c>
      <c r="G254" s="249" t="s">
        <v>3328</v>
      </c>
      <c r="H254" s="250">
        <v>1</v>
      </c>
      <c r="I254" s="251"/>
      <c r="J254" s="252">
        <f>ROUND(I254*H254,2)</f>
        <v>0</v>
      </c>
      <c r="K254" s="248" t="s">
        <v>321</v>
      </c>
      <c r="L254" s="253"/>
      <c r="M254" s="254" t="s">
        <v>1</v>
      </c>
      <c r="N254" s="255" t="s">
        <v>41</v>
      </c>
      <c r="O254" s="72"/>
      <c r="P254" s="201">
        <f>O254*H254</f>
        <v>0</v>
      </c>
      <c r="Q254" s="201">
        <v>0.03</v>
      </c>
      <c r="R254" s="201">
        <f>Q254*H254</f>
        <v>0.03</v>
      </c>
      <c r="S254" s="201">
        <v>0</v>
      </c>
      <c r="T254" s="202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3" t="s">
        <v>1930</v>
      </c>
      <c r="AT254" s="203" t="s">
        <v>289</v>
      </c>
      <c r="AU254" s="203" t="s">
        <v>85</v>
      </c>
      <c r="AY254" s="18" t="s">
        <v>150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18" t="s">
        <v>83</v>
      </c>
      <c r="BK254" s="204">
        <f>ROUND(I254*H254,2)</f>
        <v>0</v>
      </c>
      <c r="BL254" s="18" t="s">
        <v>485</v>
      </c>
      <c r="BM254" s="203" t="s">
        <v>3329</v>
      </c>
    </row>
    <row r="255" spans="1:65" s="2" customFormat="1">
      <c r="A255" s="35"/>
      <c r="B255" s="36"/>
      <c r="C255" s="37"/>
      <c r="D255" s="205" t="s">
        <v>159</v>
      </c>
      <c r="E255" s="37"/>
      <c r="F255" s="206" t="s">
        <v>3327</v>
      </c>
      <c r="G255" s="37"/>
      <c r="H255" s="37"/>
      <c r="I255" s="207"/>
      <c r="J255" s="37"/>
      <c r="K255" s="37"/>
      <c r="L255" s="40"/>
      <c r="M255" s="208"/>
      <c r="N255" s="209"/>
      <c r="O255" s="72"/>
      <c r="P255" s="72"/>
      <c r="Q255" s="72"/>
      <c r="R255" s="72"/>
      <c r="S255" s="72"/>
      <c r="T255" s="73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159</v>
      </c>
      <c r="AU255" s="18" t="s">
        <v>85</v>
      </c>
    </row>
    <row r="256" spans="1:65" s="2" customFormat="1" ht="24.2" customHeight="1">
      <c r="A256" s="35"/>
      <c r="B256" s="36"/>
      <c r="C256" s="246" t="s">
        <v>333</v>
      </c>
      <c r="D256" s="246" t="s">
        <v>289</v>
      </c>
      <c r="E256" s="247" t="s">
        <v>3330</v>
      </c>
      <c r="F256" s="248" t="s">
        <v>3331</v>
      </c>
      <c r="G256" s="249" t="s">
        <v>363</v>
      </c>
      <c r="H256" s="250">
        <v>920</v>
      </c>
      <c r="I256" s="251"/>
      <c r="J256" s="252">
        <f>ROUND(I256*H256,2)</f>
        <v>0</v>
      </c>
      <c r="K256" s="248" t="s">
        <v>156</v>
      </c>
      <c r="L256" s="253"/>
      <c r="M256" s="254" t="s">
        <v>1</v>
      </c>
      <c r="N256" s="255" t="s">
        <v>41</v>
      </c>
      <c r="O256" s="72"/>
      <c r="P256" s="201">
        <f>O256*H256</f>
        <v>0</v>
      </c>
      <c r="Q256" s="201">
        <v>4.0000000000000003E-5</v>
      </c>
      <c r="R256" s="201">
        <f>Q256*H256</f>
        <v>3.6800000000000006E-2</v>
      </c>
      <c r="S256" s="201">
        <v>0</v>
      </c>
      <c r="T256" s="202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3" t="s">
        <v>1930</v>
      </c>
      <c r="AT256" s="203" t="s">
        <v>289</v>
      </c>
      <c r="AU256" s="203" t="s">
        <v>85</v>
      </c>
      <c r="AY256" s="18" t="s">
        <v>150</v>
      </c>
      <c r="BE256" s="204">
        <f>IF(N256="základní",J256,0)</f>
        <v>0</v>
      </c>
      <c r="BF256" s="204">
        <f>IF(N256="snížená",J256,0)</f>
        <v>0</v>
      </c>
      <c r="BG256" s="204">
        <f>IF(N256="zákl. přenesená",J256,0)</f>
        <v>0</v>
      </c>
      <c r="BH256" s="204">
        <f>IF(N256="sníž. přenesená",J256,0)</f>
        <v>0</v>
      </c>
      <c r="BI256" s="204">
        <f>IF(N256="nulová",J256,0)</f>
        <v>0</v>
      </c>
      <c r="BJ256" s="18" t="s">
        <v>83</v>
      </c>
      <c r="BK256" s="204">
        <f>ROUND(I256*H256,2)</f>
        <v>0</v>
      </c>
      <c r="BL256" s="18" t="s">
        <v>485</v>
      </c>
      <c r="BM256" s="203" t="s">
        <v>3332</v>
      </c>
    </row>
    <row r="257" spans="1:65" s="2" customFormat="1" ht="19.5">
      <c r="A257" s="35"/>
      <c r="B257" s="36"/>
      <c r="C257" s="37"/>
      <c r="D257" s="205" t="s">
        <v>159</v>
      </c>
      <c r="E257" s="37"/>
      <c r="F257" s="206" t="s">
        <v>3331</v>
      </c>
      <c r="G257" s="37"/>
      <c r="H257" s="37"/>
      <c r="I257" s="207"/>
      <c r="J257" s="37"/>
      <c r="K257" s="37"/>
      <c r="L257" s="40"/>
      <c r="M257" s="208"/>
      <c r="N257" s="209"/>
      <c r="O257" s="72"/>
      <c r="P257" s="72"/>
      <c r="Q257" s="72"/>
      <c r="R257" s="72"/>
      <c r="S257" s="72"/>
      <c r="T257" s="73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159</v>
      </c>
      <c r="AU257" s="18" t="s">
        <v>85</v>
      </c>
    </row>
    <row r="258" spans="1:65" s="2" customFormat="1" ht="24.2" customHeight="1">
      <c r="A258" s="35"/>
      <c r="B258" s="36"/>
      <c r="C258" s="246" t="s">
        <v>380</v>
      </c>
      <c r="D258" s="246" t="s">
        <v>289</v>
      </c>
      <c r="E258" s="247" t="s">
        <v>3333</v>
      </c>
      <c r="F258" s="248" t="s">
        <v>3334</v>
      </c>
      <c r="G258" s="249" t="s">
        <v>363</v>
      </c>
      <c r="H258" s="250">
        <v>220</v>
      </c>
      <c r="I258" s="251"/>
      <c r="J258" s="252">
        <f>ROUND(I258*H258,2)</f>
        <v>0</v>
      </c>
      <c r="K258" s="248" t="s">
        <v>156</v>
      </c>
      <c r="L258" s="253"/>
      <c r="M258" s="254" t="s">
        <v>1</v>
      </c>
      <c r="N258" s="255" t="s">
        <v>41</v>
      </c>
      <c r="O258" s="72"/>
      <c r="P258" s="201">
        <f>O258*H258</f>
        <v>0</v>
      </c>
      <c r="Q258" s="201">
        <v>6.0000000000000002E-5</v>
      </c>
      <c r="R258" s="201">
        <f>Q258*H258</f>
        <v>1.32E-2</v>
      </c>
      <c r="S258" s="201">
        <v>0</v>
      </c>
      <c r="T258" s="202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3" t="s">
        <v>1930</v>
      </c>
      <c r="AT258" s="203" t="s">
        <v>289</v>
      </c>
      <c r="AU258" s="203" t="s">
        <v>85</v>
      </c>
      <c r="AY258" s="18" t="s">
        <v>150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8" t="s">
        <v>83</v>
      </c>
      <c r="BK258" s="204">
        <f>ROUND(I258*H258,2)</f>
        <v>0</v>
      </c>
      <c r="BL258" s="18" t="s">
        <v>485</v>
      </c>
      <c r="BM258" s="203" t="s">
        <v>3335</v>
      </c>
    </row>
    <row r="259" spans="1:65" s="2" customFormat="1" ht="19.5">
      <c r="A259" s="35"/>
      <c r="B259" s="36"/>
      <c r="C259" s="37"/>
      <c r="D259" s="205" t="s">
        <v>159</v>
      </c>
      <c r="E259" s="37"/>
      <c r="F259" s="206" t="s">
        <v>3334</v>
      </c>
      <c r="G259" s="37"/>
      <c r="H259" s="37"/>
      <c r="I259" s="207"/>
      <c r="J259" s="37"/>
      <c r="K259" s="37"/>
      <c r="L259" s="40"/>
      <c r="M259" s="208"/>
      <c r="N259" s="209"/>
      <c r="O259" s="72"/>
      <c r="P259" s="72"/>
      <c r="Q259" s="72"/>
      <c r="R259" s="72"/>
      <c r="S259" s="72"/>
      <c r="T259" s="73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159</v>
      </c>
      <c r="AU259" s="18" t="s">
        <v>85</v>
      </c>
    </row>
    <row r="260" spans="1:65" s="2" customFormat="1" ht="24.2" customHeight="1">
      <c r="A260" s="35"/>
      <c r="B260" s="36"/>
      <c r="C260" s="246" t="s">
        <v>441</v>
      </c>
      <c r="D260" s="246" t="s">
        <v>289</v>
      </c>
      <c r="E260" s="247" t="s">
        <v>3336</v>
      </c>
      <c r="F260" s="248" t="s">
        <v>3337</v>
      </c>
      <c r="G260" s="249" t="s">
        <v>363</v>
      </c>
      <c r="H260" s="250">
        <v>220</v>
      </c>
      <c r="I260" s="251"/>
      <c r="J260" s="252">
        <f>ROUND(I260*H260,2)</f>
        <v>0</v>
      </c>
      <c r="K260" s="248" t="s">
        <v>156</v>
      </c>
      <c r="L260" s="253"/>
      <c r="M260" s="254" t="s">
        <v>1</v>
      </c>
      <c r="N260" s="255" t="s">
        <v>41</v>
      </c>
      <c r="O260" s="72"/>
      <c r="P260" s="201">
        <f>O260*H260</f>
        <v>0</v>
      </c>
      <c r="Q260" s="201">
        <v>6.0000000000000002E-5</v>
      </c>
      <c r="R260" s="201">
        <f>Q260*H260</f>
        <v>1.32E-2</v>
      </c>
      <c r="S260" s="201">
        <v>0</v>
      </c>
      <c r="T260" s="20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3" t="s">
        <v>1930</v>
      </c>
      <c r="AT260" s="203" t="s">
        <v>289</v>
      </c>
      <c r="AU260" s="203" t="s">
        <v>85</v>
      </c>
      <c r="AY260" s="18" t="s">
        <v>150</v>
      </c>
      <c r="BE260" s="204">
        <f>IF(N260="základní",J260,0)</f>
        <v>0</v>
      </c>
      <c r="BF260" s="204">
        <f>IF(N260="snížená",J260,0)</f>
        <v>0</v>
      </c>
      <c r="BG260" s="204">
        <f>IF(N260="zákl. přenesená",J260,0)</f>
        <v>0</v>
      </c>
      <c r="BH260" s="204">
        <f>IF(N260="sníž. přenesená",J260,0)</f>
        <v>0</v>
      </c>
      <c r="BI260" s="204">
        <f>IF(N260="nulová",J260,0)</f>
        <v>0</v>
      </c>
      <c r="BJ260" s="18" t="s">
        <v>83</v>
      </c>
      <c r="BK260" s="204">
        <f>ROUND(I260*H260,2)</f>
        <v>0</v>
      </c>
      <c r="BL260" s="18" t="s">
        <v>485</v>
      </c>
      <c r="BM260" s="203" t="s">
        <v>3338</v>
      </c>
    </row>
    <row r="261" spans="1:65" s="2" customFormat="1" ht="19.5">
      <c r="A261" s="35"/>
      <c r="B261" s="36"/>
      <c r="C261" s="37"/>
      <c r="D261" s="205" t="s">
        <v>159</v>
      </c>
      <c r="E261" s="37"/>
      <c r="F261" s="206" t="s">
        <v>3337</v>
      </c>
      <c r="G261" s="37"/>
      <c r="H261" s="37"/>
      <c r="I261" s="207"/>
      <c r="J261" s="37"/>
      <c r="K261" s="37"/>
      <c r="L261" s="40"/>
      <c r="M261" s="208"/>
      <c r="N261" s="209"/>
      <c r="O261" s="72"/>
      <c r="P261" s="72"/>
      <c r="Q261" s="72"/>
      <c r="R261" s="72"/>
      <c r="S261" s="72"/>
      <c r="T261" s="73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159</v>
      </c>
      <c r="AU261" s="18" t="s">
        <v>85</v>
      </c>
    </row>
    <row r="262" spans="1:65" s="2" customFormat="1" ht="24.2" customHeight="1">
      <c r="A262" s="35"/>
      <c r="B262" s="36"/>
      <c r="C262" s="246" t="s">
        <v>485</v>
      </c>
      <c r="D262" s="246" t="s">
        <v>289</v>
      </c>
      <c r="E262" s="247" t="s">
        <v>3339</v>
      </c>
      <c r="F262" s="248" t="s">
        <v>3340</v>
      </c>
      <c r="G262" s="249" t="s">
        <v>525</v>
      </c>
      <c r="H262" s="250">
        <v>1</v>
      </c>
      <c r="I262" s="251"/>
      <c r="J262" s="252">
        <f>ROUND(I262*H262,2)</f>
        <v>0</v>
      </c>
      <c r="K262" s="248" t="s">
        <v>156</v>
      </c>
      <c r="L262" s="253"/>
      <c r="M262" s="254" t="s">
        <v>1</v>
      </c>
      <c r="N262" s="255" t="s">
        <v>41</v>
      </c>
      <c r="O262" s="72"/>
      <c r="P262" s="201">
        <f>O262*H262</f>
        <v>0</v>
      </c>
      <c r="Q262" s="201">
        <v>3.7000000000000002E-3</v>
      </c>
      <c r="R262" s="201">
        <f>Q262*H262</f>
        <v>3.7000000000000002E-3</v>
      </c>
      <c r="S262" s="201">
        <v>0</v>
      </c>
      <c r="T262" s="202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3" t="s">
        <v>1930</v>
      </c>
      <c r="AT262" s="203" t="s">
        <v>289</v>
      </c>
      <c r="AU262" s="203" t="s">
        <v>85</v>
      </c>
      <c r="AY262" s="18" t="s">
        <v>150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18" t="s">
        <v>83</v>
      </c>
      <c r="BK262" s="204">
        <f>ROUND(I262*H262,2)</f>
        <v>0</v>
      </c>
      <c r="BL262" s="18" t="s">
        <v>485</v>
      </c>
      <c r="BM262" s="203" t="s">
        <v>3341</v>
      </c>
    </row>
    <row r="263" spans="1:65" s="2" customFormat="1">
      <c r="A263" s="35"/>
      <c r="B263" s="36"/>
      <c r="C263" s="37"/>
      <c r="D263" s="205" t="s">
        <v>159</v>
      </c>
      <c r="E263" s="37"/>
      <c r="F263" s="206" t="s">
        <v>3340</v>
      </c>
      <c r="G263" s="37"/>
      <c r="H263" s="37"/>
      <c r="I263" s="207"/>
      <c r="J263" s="37"/>
      <c r="K263" s="37"/>
      <c r="L263" s="40"/>
      <c r="M263" s="208"/>
      <c r="N263" s="209"/>
      <c r="O263" s="72"/>
      <c r="P263" s="72"/>
      <c r="Q263" s="72"/>
      <c r="R263" s="72"/>
      <c r="S263" s="72"/>
      <c r="T263" s="73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159</v>
      </c>
      <c r="AU263" s="18" t="s">
        <v>85</v>
      </c>
    </row>
    <row r="264" spans="1:65" s="2" customFormat="1" ht="24.2" customHeight="1">
      <c r="A264" s="35"/>
      <c r="B264" s="36"/>
      <c r="C264" s="246" t="s">
        <v>687</v>
      </c>
      <c r="D264" s="246" t="s">
        <v>289</v>
      </c>
      <c r="E264" s="247" t="s">
        <v>3342</v>
      </c>
      <c r="F264" s="248" t="s">
        <v>3343</v>
      </c>
      <c r="G264" s="249" t="s">
        <v>490</v>
      </c>
      <c r="H264" s="250">
        <v>3</v>
      </c>
      <c r="I264" s="251"/>
      <c r="J264" s="252">
        <f>ROUND(I264*H264,2)</f>
        <v>0</v>
      </c>
      <c r="K264" s="248" t="s">
        <v>156</v>
      </c>
      <c r="L264" s="253"/>
      <c r="M264" s="254" t="s">
        <v>1</v>
      </c>
      <c r="N264" s="255" t="s">
        <v>41</v>
      </c>
      <c r="O264" s="72"/>
      <c r="P264" s="201">
        <f>O264*H264</f>
        <v>0</v>
      </c>
      <c r="Q264" s="201">
        <v>3.0000000000000001E-3</v>
      </c>
      <c r="R264" s="201">
        <f>Q264*H264</f>
        <v>9.0000000000000011E-3</v>
      </c>
      <c r="S264" s="201">
        <v>0</v>
      </c>
      <c r="T264" s="202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3" t="s">
        <v>1930</v>
      </c>
      <c r="AT264" s="203" t="s">
        <v>289</v>
      </c>
      <c r="AU264" s="203" t="s">
        <v>85</v>
      </c>
      <c r="AY264" s="18" t="s">
        <v>150</v>
      </c>
      <c r="BE264" s="204">
        <f>IF(N264="základní",J264,0)</f>
        <v>0</v>
      </c>
      <c r="BF264" s="204">
        <f>IF(N264="snížená",J264,0)</f>
        <v>0</v>
      </c>
      <c r="BG264" s="204">
        <f>IF(N264="zákl. přenesená",J264,0)</f>
        <v>0</v>
      </c>
      <c r="BH264" s="204">
        <f>IF(N264="sníž. přenesená",J264,0)</f>
        <v>0</v>
      </c>
      <c r="BI264" s="204">
        <f>IF(N264="nulová",J264,0)</f>
        <v>0</v>
      </c>
      <c r="BJ264" s="18" t="s">
        <v>83</v>
      </c>
      <c r="BK264" s="204">
        <f>ROUND(I264*H264,2)</f>
        <v>0</v>
      </c>
      <c r="BL264" s="18" t="s">
        <v>485</v>
      </c>
      <c r="BM264" s="203" t="s">
        <v>3344</v>
      </c>
    </row>
    <row r="265" spans="1:65" s="2" customFormat="1" ht="19.5">
      <c r="A265" s="35"/>
      <c r="B265" s="36"/>
      <c r="C265" s="37"/>
      <c r="D265" s="205" t="s">
        <v>159</v>
      </c>
      <c r="E265" s="37"/>
      <c r="F265" s="206" t="s">
        <v>3343</v>
      </c>
      <c r="G265" s="37"/>
      <c r="H265" s="37"/>
      <c r="I265" s="207"/>
      <c r="J265" s="37"/>
      <c r="K265" s="37"/>
      <c r="L265" s="40"/>
      <c r="M265" s="208"/>
      <c r="N265" s="209"/>
      <c r="O265" s="72"/>
      <c r="P265" s="72"/>
      <c r="Q265" s="72"/>
      <c r="R265" s="72"/>
      <c r="S265" s="72"/>
      <c r="T265" s="73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159</v>
      </c>
      <c r="AU265" s="18" t="s">
        <v>85</v>
      </c>
    </row>
    <row r="266" spans="1:65" s="12" customFormat="1" ht="25.9" customHeight="1">
      <c r="B266" s="176"/>
      <c r="C266" s="177"/>
      <c r="D266" s="178" t="s">
        <v>75</v>
      </c>
      <c r="E266" s="179" t="s">
        <v>198</v>
      </c>
      <c r="F266" s="179" t="s">
        <v>199</v>
      </c>
      <c r="G266" s="177"/>
      <c r="H266" s="177"/>
      <c r="I266" s="180"/>
      <c r="J266" s="181">
        <f>BK266</f>
        <v>0</v>
      </c>
      <c r="K266" s="177"/>
      <c r="L266" s="182"/>
      <c r="M266" s="183"/>
      <c r="N266" s="184"/>
      <c r="O266" s="184"/>
      <c r="P266" s="185">
        <f>SUM(P267:P268)</f>
        <v>0</v>
      </c>
      <c r="Q266" s="184"/>
      <c r="R266" s="185">
        <f>SUM(R267:R268)</f>
        <v>0</v>
      </c>
      <c r="S266" s="184"/>
      <c r="T266" s="186">
        <f>SUM(T267:T268)</f>
        <v>0</v>
      </c>
      <c r="AR266" s="187" t="s">
        <v>185</v>
      </c>
      <c r="AT266" s="188" t="s">
        <v>75</v>
      </c>
      <c r="AU266" s="188" t="s">
        <v>76</v>
      </c>
      <c r="AY266" s="187" t="s">
        <v>150</v>
      </c>
      <c r="BK266" s="189">
        <f>SUM(BK267:BK268)</f>
        <v>0</v>
      </c>
    </row>
    <row r="267" spans="1:65" s="2" customFormat="1" ht="16.5" customHeight="1">
      <c r="A267" s="35"/>
      <c r="B267" s="36"/>
      <c r="C267" s="192" t="s">
        <v>695</v>
      </c>
      <c r="D267" s="192" t="s">
        <v>152</v>
      </c>
      <c r="E267" s="193" t="s">
        <v>3345</v>
      </c>
      <c r="F267" s="194" t="s">
        <v>3346</v>
      </c>
      <c r="G267" s="195" t="s">
        <v>2007</v>
      </c>
      <c r="H267" s="196">
        <v>5</v>
      </c>
      <c r="I267" s="197"/>
      <c r="J267" s="198">
        <f>ROUND(I267*H267,2)</f>
        <v>0</v>
      </c>
      <c r="K267" s="194" t="s">
        <v>321</v>
      </c>
      <c r="L267" s="40"/>
      <c r="M267" s="199" t="s">
        <v>1</v>
      </c>
      <c r="N267" s="200" t="s">
        <v>41</v>
      </c>
      <c r="O267" s="72"/>
      <c r="P267" s="201">
        <f>O267*H267</f>
        <v>0</v>
      </c>
      <c r="Q267" s="201">
        <v>0</v>
      </c>
      <c r="R267" s="201">
        <f>Q267*H267</f>
        <v>0</v>
      </c>
      <c r="S267" s="201">
        <v>0</v>
      </c>
      <c r="T267" s="202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3" t="s">
        <v>157</v>
      </c>
      <c r="AT267" s="203" t="s">
        <v>152</v>
      </c>
      <c r="AU267" s="203" t="s">
        <v>83</v>
      </c>
      <c r="AY267" s="18" t="s">
        <v>150</v>
      </c>
      <c r="BE267" s="204">
        <f>IF(N267="základní",J267,0)</f>
        <v>0</v>
      </c>
      <c r="BF267" s="204">
        <f>IF(N267="snížená",J267,0)</f>
        <v>0</v>
      </c>
      <c r="BG267" s="204">
        <f>IF(N267="zákl. přenesená",J267,0)</f>
        <v>0</v>
      </c>
      <c r="BH267" s="204">
        <f>IF(N267="sníž. přenesená",J267,0)</f>
        <v>0</v>
      </c>
      <c r="BI267" s="204">
        <f>IF(N267="nulová",J267,0)</f>
        <v>0</v>
      </c>
      <c r="BJ267" s="18" t="s">
        <v>83</v>
      </c>
      <c r="BK267" s="204">
        <f>ROUND(I267*H267,2)</f>
        <v>0</v>
      </c>
      <c r="BL267" s="18" t="s">
        <v>157</v>
      </c>
      <c r="BM267" s="203" t="s">
        <v>3347</v>
      </c>
    </row>
    <row r="268" spans="1:65" s="2" customFormat="1">
      <c r="A268" s="35"/>
      <c r="B268" s="36"/>
      <c r="C268" s="37"/>
      <c r="D268" s="205" t="s">
        <v>159</v>
      </c>
      <c r="E268" s="37"/>
      <c r="F268" s="206" t="s">
        <v>3346</v>
      </c>
      <c r="G268" s="37"/>
      <c r="H268" s="37"/>
      <c r="I268" s="207"/>
      <c r="J268" s="37"/>
      <c r="K268" s="37"/>
      <c r="L268" s="40"/>
      <c r="M268" s="232"/>
      <c r="N268" s="233"/>
      <c r="O268" s="234"/>
      <c r="P268" s="234"/>
      <c r="Q268" s="234"/>
      <c r="R268" s="234"/>
      <c r="S268" s="234"/>
      <c r="T268" s="235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159</v>
      </c>
      <c r="AU268" s="18" t="s">
        <v>83</v>
      </c>
    </row>
    <row r="269" spans="1:65" s="2" customFormat="1" ht="6.95" customHeight="1">
      <c r="A269" s="35"/>
      <c r="B269" s="55"/>
      <c r="C269" s="56"/>
      <c r="D269" s="56"/>
      <c r="E269" s="56"/>
      <c r="F269" s="56"/>
      <c r="G269" s="56"/>
      <c r="H269" s="56"/>
      <c r="I269" s="56"/>
      <c r="J269" s="56"/>
      <c r="K269" s="56"/>
      <c r="L269" s="40"/>
      <c r="M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</row>
  </sheetData>
  <sheetProtection algorithmName="SHA-512" hashValue="xihX9SCUEsk/p/o4OAhoPVWbx45Naw5Zt3fEljdsp0C2SVahzRdJoxTtnbKwaeDknoPyJ/wYRSbwo2a2EFGHaw==" saltValue="pNtR6fR0pjkjB1tbR15t0Nk8R7F8ItGXNZkEFpAON2+UIRc0b9FTDXk9MWHOAWFf7wIy49lXTjvnJkEPtBqQ5Q==" spinCount="100000" sheet="1" objects="1" scenarios="1" formatColumns="0" formatRows="0" autoFilter="0"/>
  <autoFilter ref="C128:K268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SO 90-90 - Odpady</vt:lpstr>
      <vt:lpstr>SO 98-98 - Všeobecný objekt</vt:lpstr>
      <vt:lpstr>01 - Stavební část</vt:lpstr>
      <vt:lpstr>02 - ZTI - kanalizace, vo...</vt:lpstr>
      <vt:lpstr>03 - Ústřední topení</vt:lpstr>
      <vt:lpstr>05 - Chlazení</vt:lpstr>
      <vt:lpstr>07 - Elektro - silnoproud</vt:lpstr>
      <vt:lpstr>08 - Elektro - slaboproud</vt:lpstr>
      <vt:lpstr>04 - Vzduchotechnika</vt:lpstr>
      <vt:lpstr>'01 - Stavební část'!Názvy_tisku</vt:lpstr>
      <vt:lpstr>'02 - ZTI - kanalizace, vo...'!Názvy_tisku</vt:lpstr>
      <vt:lpstr>'03 - Ústřední topení'!Názvy_tisku</vt:lpstr>
      <vt:lpstr>'04 - Vzduchotechnika'!Názvy_tisku</vt:lpstr>
      <vt:lpstr>'05 - Chlazení'!Názvy_tisku</vt:lpstr>
      <vt:lpstr>'07 - Elektro - silnoproud'!Názvy_tisku</vt:lpstr>
      <vt:lpstr>'08 - Elektro - slaboproud'!Názvy_tisku</vt:lpstr>
      <vt:lpstr>'Rekapitulace stavby'!Názvy_tisku</vt:lpstr>
      <vt:lpstr>'SO 90-90 - Odpady'!Názvy_tisku</vt:lpstr>
      <vt:lpstr>'SO 98-98 - Všeobecný objekt'!Názvy_tisku</vt:lpstr>
      <vt:lpstr>'01 - Stavební část'!Oblast_tisku</vt:lpstr>
      <vt:lpstr>'02 - ZTI - kanalizace, vo...'!Oblast_tisku</vt:lpstr>
      <vt:lpstr>'03 - Ústřední topení'!Oblast_tisku</vt:lpstr>
      <vt:lpstr>'04 - Vzduchotechnika'!Oblast_tisku</vt:lpstr>
      <vt:lpstr>'05 - Chlazení'!Oblast_tisku</vt:lpstr>
      <vt:lpstr>'07 - Elektro - silnoproud'!Oblast_tisku</vt:lpstr>
      <vt:lpstr>'08 - Elektro - slaboproud'!Oblast_tisku</vt:lpstr>
      <vt:lpstr>'Rekapitulace stavby'!Oblast_tisku</vt:lpstr>
      <vt:lpstr>'SO 90-90 - Odpady'!Oblast_tisku</vt:lpstr>
      <vt:lpstr>'SO 98-98 - Všeobecný objekt'!Oblast_tisku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 Vladimír, Ing.</dc:creator>
  <cp:lastModifiedBy>Musil Vladimír, Ing.</cp:lastModifiedBy>
  <dcterms:created xsi:type="dcterms:W3CDTF">2022-07-29T05:20:57Z</dcterms:created>
  <dcterms:modified xsi:type="dcterms:W3CDTF">2022-07-29T05:25:24Z</dcterms:modified>
</cp:coreProperties>
</file>